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kentakodama/Documents/triathlon/aa_5_オリンピック対策チーム/000_aa_認定記録会/aa_公開データ/"/>
    </mc:Choice>
  </mc:AlternateContent>
  <xr:revisionPtr revIDLastSave="0" documentId="8_{35A8956F-A0C5-9E48-B36B-7E50F7295AD2}" xr6:coauthVersionLast="47" xr6:coauthVersionMax="47" xr10:uidLastSave="{00000000-0000-0000-0000-000000000000}"/>
  <bookViews>
    <workbookView xWindow="13380" yWindow="1640" windowWidth="34040" windowHeight="18900" xr2:uid="{00000000-000D-0000-FFFF-FFFF00000000}"/>
  </bookViews>
  <sheets>
    <sheet name="基礎データ" sheetId="4" r:id="rId1"/>
    <sheet name="15歳以下記録入力" sheetId="1" r:id="rId2"/>
    <sheet name="16歳以上記録入力" sheetId="3" r:id="rId3"/>
    <sheet name="提出" sheetId="5" r:id="rId4"/>
    <sheet name="標準記録" sheetId="7"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 i="3" l="1"/>
  <c r="L8" i="3"/>
  <c r="H6" i="7"/>
  <c r="H5" i="7"/>
  <c r="R174" i="5" l="1"/>
  <c r="R175" i="5"/>
  <c r="R176" i="5"/>
  <c r="R177" i="5"/>
  <c r="R178" i="5"/>
  <c r="R179" i="5"/>
  <c r="R180" i="5"/>
  <c r="R181" i="5"/>
  <c r="R182" i="5"/>
  <c r="R183" i="5"/>
  <c r="R184" i="5"/>
  <c r="R185" i="5"/>
  <c r="R186" i="5"/>
  <c r="R187" i="5"/>
  <c r="R188" i="5"/>
  <c r="R189" i="5"/>
  <c r="R190" i="5"/>
  <c r="R191" i="5"/>
  <c r="R192" i="5"/>
  <c r="R193" i="5"/>
  <c r="R194" i="5"/>
  <c r="R195" i="5"/>
  <c r="R196" i="5"/>
  <c r="R197" i="5"/>
  <c r="R198" i="5"/>
  <c r="R199" i="5"/>
  <c r="R200" i="5"/>
  <c r="R201" i="5"/>
  <c r="R202" i="5"/>
  <c r="R203" i="5"/>
  <c r="R204" i="5"/>
  <c r="R205" i="5"/>
  <c r="R206" i="5"/>
  <c r="R207" i="5"/>
  <c r="R208" i="5"/>
  <c r="R209" i="5"/>
  <c r="R210" i="5"/>
  <c r="R211" i="5"/>
  <c r="R212" i="5"/>
  <c r="R213" i="5"/>
  <c r="R214" i="5"/>
  <c r="R215" i="5"/>
  <c r="R216" i="5"/>
  <c r="R217" i="5"/>
  <c r="R218" i="5"/>
  <c r="R219" i="5"/>
  <c r="R220" i="5"/>
  <c r="R221" i="5"/>
  <c r="R222" i="5"/>
  <c r="R173" i="5"/>
  <c r="R146" i="5"/>
  <c r="R147" i="5"/>
  <c r="R148" i="5"/>
  <c r="R149" i="5"/>
  <c r="R150" i="5"/>
  <c r="R151" i="5"/>
  <c r="R152" i="5"/>
  <c r="R153" i="5"/>
  <c r="R154" i="5"/>
  <c r="R155" i="5"/>
  <c r="R156" i="5"/>
  <c r="R157" i="5"/>
  <c r="R158" i="5"/>
  <c r="R159" i="5"/>
  <c r="R160" i="5"/>
  <c r="R161" i="5"/>
  <c r="R162" i="5"/>
  <c r="R163" i="5"/>
  <c r="R164" i="5"/>
  <c r="R165" i="5"/>
  <c r="R166" i="5"/>
  <c r="R167" i="5"/>
  <c r="R168" i="5"/>
  <c r="R169" i="5"/>
  <c r="R145" i="5"/>
  <c r="R123" i="5"/>
  <c r="R124" i="5"/>
  <c r="R125" i="5"/>
  <c r="R126" i="5"/>
  <c r="R127" i="5"/>
  <c r="R128" i="5"/>
  <c r="R129" i="5"/>
  <c r="R130" i="5"/>
  <c r="R131" i="5"/>
  <c r="R132" i="5"/>
  <c r="R133" i="5"/>
  <c r="R134" i="5"/>
  <c r="R135" i="5"/>
  <c r="R136" i="5"/>
  <c r="R137" i="5"/>
  <c r="R138" i="5"/>
  <c r="R139" i="5"/>
  <c r="R140" i="5"/>
  <c r="R141" i="5"/>
  <c r="R122" i="5"/>
  <c r="R100" i="5"/>
  <c r="R101" i="5"/>
  <c r="R102" i="5"/>
  <c r="R103" i="5"/>
  <c r="R104" i="5"/>
  <c r="R105" i="5"/>
  <c r="R106" i="5"/>
  <c r="R107" i="5"/>
  <c r="R108" i="5"/>
  <c r="R109" i="5"/>
  <c r="R110" i="5"/>
  <c r="R111" i="5"/>
  <c r="R112" i="5"/>
  <c r="R113" i="5"/>
  <c r="R114" i="5"/>
  <c r="R115" i="5"/>
  <c r="R116" i="5"/>
  <c r="R117" i="5"/>
  <c r="R118" i="5"/>
  <c r="R99" i="5"/>
  <c r="R77" i="5"/>
  <c r="R78" i="5"/>
  <c r="R79" i="5"/>
  <c r="R80" i="5"/>
  <c r="R81" i="5"/>
  <c r="R82" i="5"/>
  <c r="R83" i="5"/>
  <c r="R84" i="5"/>
  <c r="R85" i="5"/>
  <c r="R86" i="5"/>
  <c r="R87" i="5"/>
  <c r="R88" i="5"/>
  <c r="R89" i="5"/>
  <c r="R90" i="5"/>
  <c r="R91" i="5"/>
  <c r="R92" i="5"/>
  <c r="R93" i="5"/>
  <c r="R94" i="5"/>
  <c r="R95" i="5"/>
  <c r="R76" i="5"/>
  <c r="R54" i="5"/>
  <c r="R55" i="5"/>
  <c r="R56" i="5"/>
  <c r="R57" i="5"/>
  <c r="R58" i="5"/>
  <c r="R59" i="5"/>
  <c r="R60" i="5"/>
  <c r="R61" i="5"/>
  <c r="R62" i="5"/>
  <c r="R63" i="5"/>
  <c r="R64" i="5"/>
  <c r="R65" i="5"/>
  <c r="R66" i="5"/>
  <c r="R67" i="5"/>
  <c r="R68" i="5"/>
  <c r="R69" i="5"/>
  <c r="R70" i="5"/>
  <c r="R71" i="5"/>
  <c r="R72" i="5"/>
  <c r="R53" i="5"/>
  <c r="R31" i="5"/>
  <c r="R32" i="5"/>
  <c r="R33" i="5"/>
  <c r="R34" i="5"/>
  <c r="R35" i="5"/>
  <c r="R36" i="5"/>
  <c r="R37" i="5"/>
  <c r="R38" i="5"/>
  <c r="R39" i="5"/>
  <c r="R40" i="5"/>
  <c r="R41" i="5"/>
  <c r="R42" i="5"/>
  <c r="R43" i="5"/>
  <c r="R44" i="5"/>
  <c r="R45" i="5"/>
  <c r="R46" i="5"/>
  <c r="R47" i="5"/>
  <c r="R48" i="5"/>
  <c r="R49" i="5"/>
  <c r="R30" i="5"/>
  <c r="R8" i="5"/>
  <c r="R9" i="5"/>
  <c r="R10" i="5"/>
  <c r="R11" i="5"/>
  <c r="R12" i="5"/>
  <c r="R13" i="5"/>
  <c r="R14" i="5"/>
  <c r="R15" i="5"/>
  <c r="R16" i="5"/>
  <c r="R17" i="5"/>
  <c r="R18" i="5"/>
  <c r="R19" i="5"/>
  <c r="R20" i="5"/>
  <c r="R21" i="5"/>
  <c r="R22" i="5"/>
  <c r="R23" i="5"/>
  <c r="R24" i="5"/>
  <c r="R25" i="5"/>
  <c r="R26" i="5"/>
  <c r="R7" i="5"/>
  <c r="C145" i="5"/>
  <c r="C122" i="5"/>
  <c r="C99" i="5"/>
  <c r="C76" i="5"/>
  <c r="C53" i="5"/>
  <c r="C30" i="5"/>
  <c r="C7" i="5"/>
  <c r="E123" i="1"/>
  <c r="D99" i="5" s="1"/>
  <c r="E100" i="1"/>
  <c r="D122" i="5" s="1"/>
  <c r="E77" i="1"/>
  <c r="D53" i="5" s="1"/>
  <c r="E54" i="1"/>
  <c r="D76" i="5" s="1"/>
  <c r="E31" i="1"/>
  <c r="D30" i="5" s="1"/>
  <c r="E8" i="1"/>
  <c r="D7" i="5" s="1"/>
  <c r="E142" i="1"/>
  <c r="D118" i="5" s="1"/>
  <c r="E141" i="1"/>
  <c r="D117" i="5" s="1"/>
  <c r="E140" i="1"/>
  <c r="D116" i="5" s="1"/>
  <c r="E139" i="1"/>
  <c r="D115" i="5" s="1"/>
  <c r="E138" i="1"/>
  <c r="D114" i="5" s="1"/>
  <c r="E137" i="1"/>
  <c r="D113" i="5" s="1"/>
  <c r="E136" i="1"/>
  <c r="D112" i="5" s="1"/>
  <c r="E135" i="1"/>
  <c r="D111" i="5" s="1"/>
  <c r="E134" i="1"/>
  <c r="D110" i="5" s="1"/>
  <c r="E133" i="1"/>
  <c r="D109" i="5" s="1"/>
  <c r="E132" i="1"/>
  <c r="D108" i="5" s="1"/>
  <c r="E131" i="1"/>
  <c r="D107" i="5" s="1"/>
  <c r="E130" i="1"/>
  <c r="D106" i="5" s="1"/>
  <c r="E129" i="1"/>
  <c r="D105" i="5" s="1"/>
  <c r="E128" i="1"/>
  <c r="D104" i="5" s="1"/>
  <c r="E127" i="1"/>
  <c r="D103" i="5" s="1"/>
  <c r="E126" i="1"/>
  <c r="D102" i="5" s="1"/>
  <c r="E125" i="1"/>
  <c r="D101" i="5" s="1"/>
  <c r="E124" i="1"/>
  <c r="D100" i="5" s="1"/>
  <c r="E119" i="1"/>
  <c r="D141" i="5" s="1"/>
  <c r="E118" i="1"/>
  <c r="D140" i="5" s="1"/>
  <c r="E117" i="1"/>
  <c r="D139" i="5" s="1"/>
  <c r="E116" i="1"/>
  <c r="D138" i="5" s="1"/>
  <c r="E115" i="1"/>
  <c r="D137" i="5" s="1"/>
  <c r="E114" i="1"/>
  <c r="D136" i="5" s="1"/>
  <c r="E113" i="1"/>
  <c r="D135" i="5" s="1"/>
  <c r="E112" i="1"/>
  <c r="D134" i="5" s="1"/>
  <c r="E111" i="1"/>
  <c r="D133" i="5" s="1"/>
  <c r="E110" i="1"/>
  <c r="D132" i="5" s="1"/>
  <c r="E109" i="1"/>
  <c r="D131" i="5" s="1"/>
  <c r="E108" i="1"/>
  <c r="D130" i="5" s="1"/>
  <c r="E107" i="1"/>
  <c r="D129" i="5" s="1"/>
  <c r="E106" i="1"/>
  <c r="D128" i="5" s="1"/>
  <c r="E105" i="1"/>
  <c r="D127" i="5" s="1"/>
  <c r="E104" i="1"/>
  <c r="D126" i="5" s="1"/>
  <c r="E103" i="1"/>
  <c r="D125" i="5" s="1"/>
  <c r="E102" i="1"/>
  <c r="D124" i="5" s="1"/>
  <c r="E101" i="1"/>
  <c r="D123" i="5" s="1"/>
  <c r="E96" i="1"/>
  <c r="D72" i="5" s="1"/>
  <c r="E95" i="1"/>
  <c r="D71" i="5" s="1"/>
  <c r="E94" i="1"/>
  <c r="D70" i="5" s="1"/>
  <c r="E93" i="1"/>
  <c r="D69" i="5" s="1"/>
  <c r="E92" i="1"/>
  <c r="D68" i="5" s="1"/>
  <c r="E91" i="1"/>
  <c r="D67" i="5" s="1"/>
  <c r="E90" i="1"/>
  <c r="D66" i="5" s="1"/>
  <c r="E89" i="1"/>
  <c r="D65" i="5" s="1"/>
  <c r="E88" i="1"/>
  <c r="D64" i="5" s="1"/>
  <c r="E87" i="1"/>
  <c r="D63" i="5" s="1"/>
  <c r="E86" i="1"/>
  <c r="D62" i="5" s="1"/>
  <c r="E85" i="1"/>
  <c r="D61" i="5" s="1"/>
  <c r="E84" i="1"/>
  <c r="D60" i="5" s="1"/>
  <c r="E83" i="1"/>
  <c r="D59" i="5" s="1"/>
  <c r="E82" i="1"/>
  <c r="D58" i="5" s="1"/>
  <c r="E81" i="1"/>
  <c r="D57" i="5" s="1"/>
  <c r="E80" i="1"/>
  <c r="D56" i="5" s="1"/>
  <c r="E79" i="1"/>
  <c r="D55" i="5" s="1"/>
  <c r="E78" i="1"/>
  <c r="D54" i="5" s="1"/>
  <c r="E73" i="1"/>
  <c r="D95" i="5" s="1"/>
  <c r="E72" i="1"/>
  <c r="D94" i="5" s="1"/>
  <c r="E71" i="1"/>
  <c r="D93" i="5" s="1"/>
  <c r="E70" i="1"/>
  <c r="D92" i="5" s="1"/>
  <c r="E69" i="1"/>
  <c r="D91" i="5" s="1"/>
  <c r="E68" i="1"/>
  <c r="D90" i="5" s="1"/>
  <c r="E67" i="1"/>
  <c r="D89" i="5" s="1"/>
  <c r="E66" i="1"/>
  <c r="D88" i="5" s="1"/>
  <c r="E65" i="1"/>
  <c r="D87" i="5" s="1"/>
  <c r="E64" i="1"/>
  <c r="D86" i="5" s="1"/>
  <c r="E63" i="1"/>
  <c r="D85" i="5" s="1"/>
  <c r="E62" i="1"/>
  <c r="D84" i="5" s="1"/>
  <c r="E61" i="1"/>
  <c r="D83" i="5" s="1"/>
  <c r="E60" i="1"/>
  <c r="D82" i="5" s="1"/>
  <c r="E59" i="1"/>
  <c r="D81" i="5" s="1"/>
  <c r="E58" i="1"/>
  <c r="D80" i="5" s="1"/>
  <c r="E57" i="1"/>
  <c r="D79" i="5" s="1"/>
  <c r="E56" i="1"/>
  <c r="D78" i="5" s="1"/>
  <c r="E55" i="1"/>
  <c r="D77" i="5" s="1"/>
  <c r="E50" i="1"/>
  <c r="D49" i="5" s="1"/>
  <c r="E49" i="1"/>
  <c r="D48" i="5" s="1"/>
  <c r="E48" i="1"/>
  <c r="D47" i="5" s="1"/>
  <c r="E47" i="1"/>
  <c r="D46" i="5" s="1"/>
  <c r="E46" i="1"/>
  <c r="D45" i="5" s="1"/>
  <c r="E45" i="1"/>
  <c r="D44" i="5" s="1"/>
  <c r="E44" i="1"/>
  <c r="D43" i="5" s="1"/>
  <c r="E43" i="1"/>
  <c r="D42" i="5" s="1"/>
  <c r="E42" i="1"/>
  <c r="D41" i="5" s="1"/>
  <c r="E41" i="1"/>
  <c r="D40" i="5" s="1"/>
  <c r="E40" i="1"/>
  <c r="D39" i="5" s="1"/>
  <c r="E39" i="1"/>
  <c r="D38" i="5" s="1"/>
  <c r="E38" i="1"/>
  <c r="D37" i="5" s="1"/>
  <c r="E37" i="1"/>
  <c r="D36" i="5" s="1"/>
  <c r="E36" i="1"/>
  <c r="D35" i="5" s="1"/>
  <c r="E35" i="1"/>
  <c r="D34" i="5" s="1"/>
  <c r="E34" i="1"/>
  <c r="D33" i="5" s="1"/>
  <c r="E33" i="1"/>
  <c r="D32" i="5" s="1"/>
  <c r="E32" i="1"/>
  <c r="D31" i="5" s="1"/>
  <c r="E27" i="1"/>
  <c r="D26" i="5" s="1"/>
  <c r="E26" i="1"/>
  <c r="D25" i="5" s="1"/>
  <c r="E25" i="1"/>
  <c r="D24" i="5" s="1"/>
  <c r="E24" i="1"/>
  <c r="D23" i="5" s="1"/>
  <c r="E23" i="1"/>
  <c r="D22" i="5" s="1"/>
  <c r="E22" i="1"/>
  <c r="D21" i="5" s="1"/>
  <c r="E21" i="1"/>
  <c r="D20" i="5" s="1"/>
  <c r="E20" i="1"/>
  <c r="D19" i="5" s="1"/>
  <c r="E19" i="1"/>
  <c r="D18" i="5" s="1"/>
  <c r="E18" i="1"/>
  <c r="D17" i="5" s="1"/>
  <c r="E17" i="1"/>
  <c r="D16" i="5" s="1"/>
  <c r="E16" i="1"/>
  <c r="D15" i="5" s="1"/>
  <c r="E15" i="1"/>
  <c r="D14" i="5" s="1"/>
  <c r="E14" i="1"/>
  <c r="D13" i="5" s="1"/>
  <c r="E13" i="1"/>
  <c r="D12" i="5" s="1"/>
  <c r="E12" i="1"/>
  <c r="D11" i="5" s="1"/>
  <c r="E11" i="1"/>
  <c r="D10" i="5" s="1"/>
  <c r="E10" i="1"/>
  <c r="D9" i="5" s="1"/>
  <c r="E9" i="1"/>
  <c r="D8" i="5" s="1"/>
  <c r="J6" i="7"/>
  <c r="E6" i="7"/>
  <c r="L6" i="7" s="1"/>
  <c r="E8" i="7"/>
  <c r="L8" i="7" s="1"/>
  <c r="E7" i="7"/>
  <c r="L7" i="7" s="1"/>
  <c r="E9" i="7"/>
  <c r="L9" i="7" s="1"/>
  <c r="E10" i="7"/>
  <c r="L10" i="7" s="1"/>
  <c r="E11" i="7"/>
  <c r="L11" i="7" s="1"/>
  <c r="E12" i="7"/>
  <c r="L12" i="7" s="1"/>
  <c r="E13" i="7"/>
  <c r="L13" i="7" s="1"/>
  <c r="E14" i="7"/>
  <c r="L14" i="7" s="1"/>
  <c r="E15" i="7"/>
  <c r="L15" i="7" s="1"/>
  <c r="E16" i="7"/>
  <c r="L16" i="7" s="1"/>
  <c r="E17" i="7"/>
  <c r="L17" i="7" s="1"/>
  <c r="E18" i="7"/>
  <c r="L18" i="7" s="1"/>
  <c r="E19" i="7"/>
  <c r="L19" i="7" s="1"/>
  <c r="E20" i="7"/>
  <c r="L20" i="7" s="1"/>
  <c r="E21" i="7"/>
  <c r="L21" i="7" s="1"/>
  <c r="E22" i="7"/>
  <c r="L22" i="7" s="1"/>
  <c r="E23" i="7"/>
  <c r="L23" i="7" s="1"/>
  <c r="E24" i="7"/>
  <c r="L24" i="7" s="1"/>
  <c r="E25" i="7"/>
  <c r="E26" i="7"/>
  <c r="E27" i="7"/>
  <c r="E28" i="7"/>
  <c r="E29" i="7"/>
  <c r="E30" i="7"/>
  <c r="E31" i="7"/>
  <c r="E32" i="7"/>
  <c r="E33" i="7"/>
  <c r="E34" i="7"/>
  <c r="E5" i="7"/>
  <c r="L5" i="7" s="1"/>
  <c r="K8" i="3"/>
  <c r="E5" i="3"/>
  <c r="E84" i="3"/>
  <c r="D169" i="5" s="1"/>
  <c r="E83" i="3"/>
  <c r="D168" i="5" s="1"/>
  <c r="E82" i="3"/>
  <c r="D167" i="5" s="1"/>
  <c r="E81" i="3"/>
  <c r="D166" i="5" s="1"/>
  <c r="E80" i="3"/>
  <c r="D165" i="5" s="1"/>
  <c r="E79" i="3"/>
  <c r="D164" i="5" s="1"/>
  <c r="E78" i="3"/>
  <c r="D163" i="5" s="1"/>
  <c r="E77" i="3"/>
  <c r="D162" i="5" s="1"/>
  <c r="E76" i="3"/>
  <c r="D161" i="5" s="1"/>
  <c r="E75" i="3"/>
  <c r="D160" i="5" s="1"/>
  <c r="E74" i="3"/>
  <c r="D159" i="5" s="1"/>
  <c r="E73" i="3"/>
  <c r="D158" i="5" s="1"/>
  <c r="E72" i="3"/>
  <c r="D157" i="5" s="1"/>
  <c r="E71" i="3"/>
  <c r="D156" i="5" s="1"/>
  <c r="E70" i="3"/>
  <c r="D155" i="5" s="1"/>
  <c r="E69" i="3"/>
  <c r="D154" i="5" s="1"/>
  <c r="E68" i="3"/>
  <c r="D153" i="5" s="1"/>
  <c r="E67" i="3"/>
  <c r="D152" i="5" s="1"/>
  <c r="E66" i="3"/>
  <c r="D151" i="5" s="1"/>
  <c r="E65" i="3"/>
  <c r="D150" i="5" s="1"/>
  <c r="E64" i="3"/>
  <c r="D149" i="5" s="1"/>
  <c r="E63" i="3"/>
  <c r="D148" i="5" s="1"/>
  <c r="E62" i="3"/>
  <c r="D147" i="5" s="1"/>
  <c r="E61" i="3"/>
  <c r="D146" i="5" s="1"/>
  <c r="E60" i="3"/>
  <c r="D145" i="5" s="1"/>
  <c r="E13" i="3"/>
  <c r="D178" i="5" s="1"/>
  <c r="E14" i="3"/>
  <c r="D179" i="5" s="1"/>
  <c r="E15" i="3"/>
  <c r="D180" i="5" s="1"/>
  <c r="E16" i="3"/>
  <c r="D181" i="5" s="1"/>
  <c r="E17" i="3"/>
  <c r="D182" i="5" s="1"/>
  <c r="E18" i="3"/>
  <c r="D183" i="5" s="1"/>
  <c r="E19" i="3"/>
  <c r="D184" i="5" s="1"/>
  <c r="E20" i="3"/>
  <c r="D185" i="5" s="1"/>
  <c r="E21" i="3"/>
  <c r="D186" i="5" s="1"/>
  <c r="E22" i="3"/>
  <c r="D187" i="5" s="1"/>
  <c r="E23" i="3"/>
  <c r="D188" i="5" s="1"/>
  <c r="E24" i="3"/>
  <c r="D189" i="5" s="1"/>
  <c r="E25" i="3"/>
  <c r="D190" i="5" s="1"/>
  <c r="E26" i="3"/>
  <c r="D191" i="5" s="1"/>
  <c r="E27" i="3"/>
  <c r="D192" i="5" s="1"/>
  <c r="E28" i="3"/>
  <c r="D193" i="5" s="1"/>
  <c r="E29" i="3"/>
  <c r="D194" i="5" s="1"/>
  <c r="E30" i="3"/>
  <c r="D195" i="5" s="1"/>
  <c r="E31" i="3"/>
  <c r="D196" i="5" s="1"/>
  <c r="E32" i="3"/>
  <c r="D197" i="5" s="1"/>
  <c r="E33" i="3"/>
  <c r="D198" i="5" s="1"/>
  <c r="E34" i="3"/>
  <c r="D199" i="5" s="1"/>
  <c r="E35" i="3"/>
  <c r="D200" i="5" s="1"/>
  <c r="E36" i="3"/>
  <c r="D201" i="5" s="1"/>
  <c r="E37" i="3"/>
  <c r="D202" i="5" s="1"/>
  <c r="E38" i="3"/>
  <c r="D203" i="5" s="1"/>
  <c r="E39" i="3"/>
  <c r="D204" i="5" s="1"/>
  <c r="E40" i="3"/>
  <c r="D205" i="5" s="1"/>
  <c r="E41" i="3"/>
  <c r="D206" i="5" s="1"/>
  <c r="E42" i="3"/>
  <c r="D207" i="5" s="1"/>
  <c r="E43" i="3"/>
  <c r="D208" i="5" s="1"/>
  <c r="E44" i="3"/>
  <c r="D209" i="5" s="1"/>
  <c r="E45" i="3"/>
  <c r="D210" i="5" s="1"/>
  <c r="E46" i="3"/>
  <c r="D211" i="5" s="1"/>
  <c r="E47" i="3"/>
  <c r="D212" i="5" s="1"/>
  <c r="E48" i="3"/>
  <c r="D213" i="5" s="1"/>
  <c r="E49" i="3"/>
  <c r="D214" i="5" s="1"/>
  <c r="E50" i="3"/>
  <c r="D215" i="5" s="1"/>
  <c r="E51" i="3"/>
  <c r="D216" i="5" s="1"/>
  <c r="E52" i="3"/>
  <c r="D217" i="5" s="1"/>
  <c r="E53" i="3"/>
  <c r="D218" i="5" s="1"/>
  <c r="E54" i="3"/>
  <c r="D219" i="5" s="1"/>
  <c r="E55" i="3"/>
  <c r="D220" i="5" s="1"/>
  <c r="E56" i="3"/>
  <c r="D221" i="5" s="1"/>
  <c r="E57" i="3"/>
  <c r="D222" i="5" s="1"/>
  <c r="E9" i="3"/>
  <c r="D174" i="5" s="1"/>
  <c r="E10" i="3"/>
  <c r="D175" i="5" s="1"/>
  <c r="E11" i="3"/>
  <c r="D176" i="5" s="1"/>
  <c r="E12" i="3"/>
  <c r="D177" i="5" s="1"/>
  <c r="E8" i="3"/>
  <c r="D173" i="5" s="1"/>
  <c r="J5" i="7"/>
  <c r="J25" i="7"/>
  <c r="J12" i="7"/>
  <c r="L60" i="3" l="1"/>
  <c r="K60" i="3"/>
  <c r="S60" i="3"/>
  <c r="J107" i="7"/>
  <c r="J108" i="7"/>
  <c r="J109" i="7"/>
  <c r="J110" i="7"/>
  <c r="J106" i="7"/>
  <c r="J61" i="7"/>
  <c r="J105" i="7"/>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61" i="3"/>
  <c r="W62" i="3"/>
  <c r="W63" i="3"/>
  <c r="W64" i="3"/>
  <c r="W65" i="3"/>
  <c r="W66" i="3"/>
  <c r="W67" i="3"/>
  <c r="W68" i="3"/>
  <c r="W69" i="3"/>
  <c r="W70" i="3"/>
  <c r="W71" i="3"/>
  <c r="W72" i="3"/>
  <c r="W73" i="3"/>
  <c r="W74" i="3"/>
  <c r="W75" i="3"/>
  <c r="W76" i="3"/>
  <c r="W77" i="3"/>
  <c r="W78" i="3"/>
  <c r="W79" i="3"/>
  <c r="W80" i="3"/>
  <c r="W81" i="3"/>
  <c r="W82" i="3"/>
  <c r="W83" i="3"/>
  <c r="W84" i="3"/>
  <c r="J111" i="7"/>
  <c r="S61" i="3"/>
  <c r="H54" i="7" l="1"/>
  <c r="H53" i="7"/>
  <c r="L95" i="7"/>
  <c r="L96" i="7"/>
  <c r="L97" i="7"/>
  <c r="L98" i="7"/>
  <c r="L99" i="7"/>
  <c r="L100" i="7"/>
  <c r="L101" i="7"/>
  <c r="L102" i="7"/>
  <c r="L103" i="7"/>
  <c r="L104" i="7"/>
  <c r="L105" i="7"/>
  <c r="L106" i="7"/>
  <c r="L107" i="7"/>
  <c r="L108" i="7"/>
  <c r="L109" i="7"/>
  <c r="L90" i="7"/>
  <c r="L91" i="7"/>
  <c r="L92" i="7"/>
  <c r="L93" i="7"/>
  <c r="L94" i="7"/>
  <c r="J91" i="7"/>
  <c r="J92" i="7"/>
  <c r="J93" i="7"/>
  <c r="J94" i="7"/>
  <c r="J95" i="7"/>
  <c r="J96" i="7"/>
  <c r="J97" i="7"/>
  <c r="J98" i="7"/>
  <c r="J99" i="7"/>
  <c r="J100" i="7"/>
  <c r="J101" i="7"/>
  <c r="J102" i="7"/>
  <c r="J103" i="7"/>
  <c r="J104" i="7"/>
  <c r="J90" i="7"/>
  <c r="H91" i="7"/>
  <c r="H92" i="7"/>
  <c r="H93" i="7"/>
  <c r="H94" i="7"/>
  <c r="H95" i="7"/>
  <c r="H96" i="7"/>
  <c r="H97" i="7"/>
  <c r="H98" i="7"/>
  <c r="H99" i="7"/>
  <c r="H100" i="7"/>
  <c r="H101" i="7"/>
  <c r="H102" i="7"/>
  <c r="H103" i="7"/>
  <c r="H104" i="7"/>
  <c r="H105" i="7"/>
  <c r="H106" i="7"/>
  <c r="H107" i="7"/>
  <c r="H108" i="7"/>
  <c r="H109" i="7"/>
  <c r="H110" i="7"/>
  <c r="J54" i="7"/>
  <c r="L35" i="7"/>
  <c r="L36" i="7"/>
  <c r="L37" i="7"/>
  <c r="L38" i="7"/>
  <c r="L39" i="7"/>
  <c r="L40" i="7"/>
  <c r="L41" i="7"/>
  <c r="L42" i="7"/>
  <c r="L43" i="7"/>
  <c r="L44" i="7"/>
  <c r="L45" i="7"/>
  <c r="L46" i="7"/>
  <c r="L47" i="7"/>
  <c r="L48" i="7"/>
  <c r="L49" i="7"/>
  <c r="L50" i="7"/>
  <c r="L51" i="7"/>
  <c r="L52" i="7"/>
  <c r="L53" i="7"/>
  <c r="L54" i="7"/>
  <c r="J35" i="7"/>
  <c r="J36" i="7"/>
  <c r="J37" i="7"/>
  <c r="J38" i="7"/>
  <c r="J39" i="7"/>
  <c r="J40" i="7"/>
  <c r="J41" i="7"/>
  <c r="J42" i="7"/>
  <c r="J43" i="7"/>
  <c r="J44" i="7"/>
  <c r="J45" i="7"/>
  <c r="J46" i="7"/>
  <c r="J47" i="7"/>
  <c r="J48" i="7"/>
  <c r="J49" i="7"/>
  <c r="J50" i="7"/>
  <c r="J51" i="7"/>
  <c r="J52" i="7"/>
  <c r="J53" i="7"/>
  <c r="J34" i="7"/>
  <c r="H35" i="7"/>
  <c r="H36" i="7"/>
  <c r="H37" i="7"/>
  <c r="H38" i="7"/>
  <c r="H39" i="7"/>
  <c r="H40" i="7"/>
  <c r="H41" i="7"/>
  <c r="H42" i="7"/>
  <c r="H43" i="7"/>
  <c r="H44" i="7"/>
  <c r="H45" i="7"/>
  <c r="H46" i="7"/>
  <c r="H47" i="7"/>
  <c r="H48" i="7"/>
  <c r="H49" i="7"/>
  <c r="H50" i="7"/>
  <c r="H51" i="7"/>
  <c r="H52" i="7"/>
  <c r="F60" i="3"/>
  <c r="F84" i="3"/>
  <c r="F83" i="3"/>
  <c r="F82" i="3"/>
  <c r="F81" i="3"/>
  <c r="F80" i="3"/>
  <c r="F79" i="3"/>
  <c r="F78" i="3"/>
  <c r="F77" i="3"/>
  <c r="F76" i="3"/>
  <c r="F75" i="3"/>
  <c r="F74" i="3"/>
  <c r="F73" i="3"/>
  <c r="F72" i="3"/>
  <c r="F71" i="3"/>
  <c r="F70" i="3"/>
  <c r="F69" i="3"/>
  <c r="F68" i="3"/>
  <c r="F67" i="3"/>
  <c r="F66" i="3"/>
  <c r="F65" i="3"/>
  <c r="F64" i="3"/>
  <c r="F63" i="3"/>
  <c r="F62" i="3"/>
  <c r="F61"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142" i="1"/>
  <c r="F141" i="1"/>
  <c r="F140" i="1"/>
  <c r="F139" i="1"/>
  <c r="F138" i="1"/>
  <c r="F137" i="1"/>
  <c r="F136" i="1"/>
  <c r="F135" i="1"/>
  <c r="F134" i="1"/>
  <c r="F133" i="1"/>
  <c r="F132" i="1"/>
  <c r="F131" i="1"/>
  <c r="F130" i="1"/>
  <c r="F129" i="1"/>
  <c r="F128" i="1"/>
  <c r="F127" i="1"/>
  <c r="F126" i="1"/>
  <c r="F125" i="1"/>
  <c r="F124" i="1"/>
  <c r="F123" i="1"/>
  <c r="F119" i="1"/>
  <c r="F118" i="1"/>
  <c r="F117" i="1"/>
  <c r="F116" i="1"/>
  <c r="F115" i="1"/>
  <c r="F114" i="1"/>
  <c r="F113" i="1"/>
  <c r="F112" i="1"/>
  <c r="F111" i="1"/>
  <c r="F110" i="1"/>
  <c r="F109" i="1"/>
  <c r="F108" i="1"/>
  <c r="F107" i="1"/>
  <c r="F106" i="1"/>
  <c r="F105" i="1"/>
  <c r="F104" i="1"/>
  <c r="F103" i="1"/>
  <c r="F102" i="1"/>
  <c r="F101" i="1"/>
  <c r="F100" i="1"/>
  <c r="F96" i="1"/>
  <c r="F95" i="1"/>
  <c r="F94" i="1"/>
  <c r="F93" i="1"/>
  <c r="F92" i="1"/>
  <c r="F91" i="1"/>
  <c r="F90" i="1"/>
  <c r="F89" i="1"/>
  <c r="F88" i="1"/>
  <c r="F87" i="1"/>
  <c r="F86" i="1"/>
  <c r="F85" i="1"/>
  <c r="F84" i="1"/>
  <c r="F83" i="1"/>
  <c r="F82" i="1"/>
  <c r="F81" i="1"/>
  <c r="F80" i="1"/>
  <c r="F79" i="1"/>
  <c r="F78" i="1"/>
  <c r="F77" i="1"/>
  <c r="F73" i="1"/>
  <c r="F72" i="1"/>
  <c r="F71" i="1"/>
  <c r="F70" i="1"/>
  <c r="F69" i="1"/>
  <c r="F68" i="1"/>
  <c r="F67" i="1"/>
  <c r="F66" i="1"/>
  <c r="F65" i="1"/>
  <c r="F64" i="1"/>
  <c r="F63" i="1"/>
  <c r="F62" i="1"/>
  <c r="F61" i="1"/>
  <c r="F60" i="1"/>
  <c r="F59" i="1"/>
  <c r="F58" i="1"/>
  <c r="F57" i="1"/>
  <c r="F56" i="1"/>
  <c r="F55" i="1"/>
  <c r="F54" i="1"/>
  <c r="F50" i="1"/>
  <c r="F49" i="1"/>
  <c r="F48" i="1"/>
  <c r="F47" i="1"/>
  <c r="F46" i="1"/>
  <c r="F45" i="1"/>
  <c r="F44" i="1"/>
  <c r="F43" i="1"/>
  <c r="F42" i="1"/>
  <c r="F41" i="1"/>
  <c r="F40" i="1"/>
  <c r="F39" i="1"/>
  <c r="F38" i="1"/>
  <c r="F37" i="1"/>
  <c r="F36" i="1"/>
  <c r="F35" i="1"/>
  <c r="F34" i="1"/>
  <c r="F33" i="1"/>
  <c r="F32" i="1"/>
  <c r="F31" i="1"/>
  <c r="F27" i="1"/>
  <c r="F26" i="1"/>
  <c r="F25" i="1"/>
  <c r="F24" i="1"/>
  <c r="F23" i="1"/>
  <c r="F22" i="1"/>
  <c r="F21" i="1"/>
  <c r="F20" i="1"/>
  <c r="F19" i="1"/>
  <c r="F18" i="1"/>
  <c r="F17" i="1"/>
  <c r="F16" i="1"/>
  <c r="F15" i="1"/>
  <c r="F14" i="1"/>
  <c r="F13" i="1"/>
  <c r="F12" i="1"/>
  <c r="F11" i="1"/>
  <c r="F10" i="1"/>
  <c r="F9" i="1"/>
  <c r="F8" i="1"/>
  <c r="P193" i="5"/>
  <c r="P194" i="5"/>
  <c r="P195" i="5"/>
  <c r="P196" i="5"/>
  <c r="P197" i="5"/>
  <c r="P198" i="5"/>
  <c r="P199" i="5"/>
  <c r="P200" i="5"/>
  <c r="P201" i="5"/>
  <c r="P202" i="5"/>
  <c r="P203" i="5"/>
  <c r="P204" i="5"/>
  <c r="P205" i="5"/>
  <c r="P206" i="5"/>
  <c r="P207" i="5"/>
  <c r="P208" i="5"/>
  <c r="P209" i="5"/>
  <c r="P210" i="5"/>
  <c r="P211" i="5"/>
  <c r="P212" i="5"/>
  <c r="P213" i="5"/>
  <c r="P214" i="5"/>
  <c r="P215" i="5"/>
  <c r="P216" i="5"/>
  <c r="P217" i="5"/>
  <c r="P218" i="5"/>
  <c r="P219" i="5"/>
  <c r="P220" i="5"/>
  <c r="P221" i="5"/>
  <c r="P222" i="5"/>
  <c r="P165" i="5"/>
  <c r="P166" i="5"/>
  <c r="P167" i="5"/>
  <c r="P168" i="5"/>
  <c r="P169" i="5"/>
  <c r="P223" i="5"/>
  <c r="J230" i="5" l="1"/>
  <c r="I2" i="5"/>
  <c r="K2" i="5"/>
  <c r="A198" i="5"/>
  <c r="B198" i="5"/>
  <c r="C198" i="5"/>
  <c r="F198" i="5"/>
  <c r="A199" i="5"/>
  <c r="B199" i="5"/>
  <c r="C199" i="5"/>
  <c r="F199" i="5"/>
  <c r="A200" i="5"/>
  <c r="B200" i="5"/>
  <c r="C200" i="5"/>
  <c r="F200" i="5"/>
  <c r="A201" i="5"/>
  <c r="B201" i="5"/>
  <c r="C201" i="5"/>
  <c r="F201" i="5"/>
  <c r="A202" i="5"/>
  <c r="B202" i="5"/>
  <c r="C202" i="5"/>
  <c r="F202" i="5"/>
  <c r="A203" i="5"/>
  <c r="B203" i="5"/>
  <c r="C203" i="5"/>
  <c r="F203" i="5"/>
  <c r="A204" i="5"/>
  <c r="B204" i="5"/>
  <c r="C204" i="5"/>
  <c r="F204" i="5"/>
  <c r="A205" i="5"/>
  <c r="B205" i="5"/>
  <c r="C205" i="5"/>
  <c r="F205" i="5"/>
  <c r="A206" i="5"/>
  <c r="B206" i="5"/>
  <c r="C206" i="5"/>
  <c r="F206" i="5"/>
  <c r="A207" i="5"/>
  <c r="B207" i="5"/>
  <c r="C207" i="5"/>
  <c r="F207" i="5"/>
  <c r="A208" i="5"/>
  <c r="B208" i="5"/>
  <c r="C208" i="5"/>
  <c r="F208" i="5"/>
  <c r="A209" i="5"/>
  <c r="B209" i="5"/>
  <c r="C209" i="5"/>
  <c r="F209" i="5"/>
  <c r="A210" i="5"/>
  <c r="B210" i="5"/>
  <c r="C210" i="5"/>
  <c r="F210" i="5"/>
  <c r="A211" i="5"/>
  <c r="B211" i="5"/>
  <c r="C211" i="5"/>
  <c r="F211" i="5"/>
  <c r="A212" i="5"/>
  <c r="B212" i="5"/>
  <c r="C212" i="5"/>
  <c r="F212" i="5"/>
  <c r="A213" i="5"/>
  <c r="B213" i="5"/>
  <c r="C213" i="5"/>
  <c r="F213" i="5"/>
  <c r="A214" i="5"/>
  <c r="B214" i="5"/>
  <c r="C214" i="5"/>
  <c r="F214" i="5"/>
  <c r="A215" i="5"/>
  <c r="B215" i="5"/>
  <c r="C215" i="5"/>
  <c r="F215" i="5"/>
  <c r="A216" i="5"/>
  <c r="B216" i="5"/>
  <c r="C216" i="5"/>
  <c r="F216" i="5"/>
  <c r="A217" i="5"/>
  <c r="B217" i="5"/>
  <c r="C217" i="5"/>
  <c r="F217" i="5"/>
  <c r="A218" i="5"/>
  <c r="B218" i="5"/>
  <c r="C218" i="5"/>
  <c r="F218" i="5"/>
  <c r="A219" i="5"/>
  <c r="B219" i="5"/>
  <c r="C219" i="5"/>
  <c r="E219" i="5"/>
  <c r="F219" i="5"/>
  <c r="A220" i="5"/>
  <c r="B220" i="5"/>
  <c r="C220" i="5"/>
  <c r="F220" i="5"/>
  <c r="A221" i="5"/>
  <c r="B221" i="5"/>
  <c r="C221" i="5"/>
  <c r="F221" i="5"/>
  <c r="A222" i="5"/>
  <c r="B222" i="5"/>
  <c r="C222" i="5"/>
  <c r="F222" i="5"/>
  <c r="E221" i="5"/>
  <c r="K56" i="3"/>
  <c r="G221" i="5" s="1"/>
  <c r="L56" i="3"/>
  <c r="R56" i="3"/>
  <c r="I221" i="5" s="1"/>
  <c r="S56" i="3"/>
  <c r="E222" i="5"/>
  <c r="K57" i="3"/>
  <c r="G222" i="5" s="1"/>
  <c r="L57" i="3"/>
  <c r="R57" i="3"/>
  <c r="I222" i="5" s="1"/>
  <c r="S57" i="3"/>
  <c r="E217" i="5"/>
  <c r="K52" i="3"/>
  <c r="G217" i="5" s="1"/>
  <c r="L52" i="3"/>
  <c r="R52" i="3"/>
  <c r="I217" i="5" s="1"/>
  <c r="S52" i="3"/>
  <c r="M217" i="5"/>
  <c r="E218" i="5"/>
  <c r="K53" i="3"/>
  <c r="G218" i="5" s="1"/>
  <c r="L53" i="3"/>
  <c r="R53" i="3"/>
  <c r="S53" i="3"/>
  <c r="M218" i="5"/>
  <c r="K54" i="3"/>
  <c r="G219" i="5" s="1"/>
  <c r="L54" i="3"/>
  <c r="R54" i="3"/>
  <c r="I219" i="5" s="1"/>
  <c r="S54" i="3"/>
  <c r="M219" i="5"/>
  <c r="E220" i="5"/>
  <c r="K55" i="3"/>
  <c r="G220" i="5" s="1"/>
  <c r="L55" i="3"/>
  <c r="R55" i="3"/>
  <c r="I220" i="5" s="1"/>
  <c r="S55" i="3"/>
  <c r="M220" i="5"/>
  <c r="E208" i="5"/>
  <c r="K43" i="3"/>
  <c r="L43" i="3"/>
  <c r="R43" i="3"/>
  <c r="I208" i="5" s="1"/>
  <c r="S43" i="3"/>
  <c r="M208" i="5"/>
  <c r="E209" i="5"/>
  <c r="K44" i="3"/>
  <c r="G209" i="5" s="1"/>
  <c r="L44" i="3"/>
  <c r="R44" i="3"/>
  <c r="S44" i="3"/>
  <c r="M209" i="5"/>
  <c r="E210" i="5"/>
  <c r="K45" i="3"/>
  <c r="L45" i="3"/>
  <c r="R45" i="3"/>
  <c r="I210" i="5" s="1"/>
  <c r="S45" i="3"/>
  <c r="M210" i="5"/>
  <c r="E211" i="5"/>
  <c r="K46" i="3"/>
  <c r="L46" i="3"/>
  <c r="R46" i="3"/>
  <c r="I211" i="5" s="1"/>
  <c r="S46" i="3"/>
  <c r="M211" i="5"/>
  <c r="E212" i="5"/>
  <c r="K47" i="3"/>
  <c r="G212" i="5" s="1"/>
  <c r="L47" i="3"/>
  <c r="R47" i="3"/>
  <c r="I212" i="5" s="1"/>
  <c r="S47" i="3"/>
  <c r="M212" i="5"/>
  <c r="E213" i="5"/>
  <c r="K48" i="3"/>
  <c r="G213" i="5" s="1"/>
  <c r="L48" i="3"/>
  <c r="R48" i="3"/>
  <c r="S48" i="3"/>
  <c r="M213" i="5"/>
  <c r="E214" i="5"/>
  <c r="K49" i="3"/>
  <c r="G214" i="5" s="1"/>
  <c r="L49" i="3"/>
  <c r="R49" i="3"/>
  <c r="I214" i="5" s="1"/>
  <c r="S49" i="3"/>
  <c r="M214" i="5"/>
  <c r="E215" i="5"/>
  <c r="K50" i="3"/>
  <c r="L50" i="3"/>
  <c r="R50" i="3"/>
  <c r="I215" i="5" s="1"/>
  <c r="S50" i="3"/>
  <c r="M215" i="5"/>
  <c r="E216" i="5"/>
  <c r="K51" i="3"/>
  <c r="L51" i="3"/>
  <c r="R51" i="3"/>
  <c r="I216" i="5" s="1"/>
  <c r="S51" i="3"/>
  <c r="M216" i="5"/>
  <c r="K30" i="3"/>
  <c r="L30" i="3"/>
  <c r="R30" i="3"/>
  <c r="S30" i="3"/>
  <c r="K31" i="3"/>
  <c r="L31" i="3"/>
  <c r="R31" i="3"/>
  <c r="S31" i="3"/>
  <c r="K32" i="3"/>
  <c r="L32" i="3"/>
  <c r="R32" i="3"/>
  <c r="S32" i="3"/>
  <c r="E198" i="5"/>
  <c r="K33" i="3"/>
  <c r="G198" i="5" s="1"/>
  <c r="L33" i="3"/>
  <c r="R33" i="3"/>
  <c r="I198" i="5" s="1"/>
  <c r="S33" i="3"/>
  <c r="E199" i="5"/>
  <c r="K34" i="3"/>
  <c r="G199" i="5" s="1"/>
  <c r="L34" i="3"/>
  <c r="R34" i="3"/>
  <c r="I199" i="5" s="1"/>
  <c r="S34" i="3"/>
  <c r="E200" i="5"/>
  <c r="K35" i="3"/>
  <c r="G200" i="5" s="1"/>
  <c r="L35" i="3"/>
  <c r="R35" i="3"/>
  <c r="I200" i="5" s="1"/>
  <c r="S35" i="3"/>
  <c r="E201" i="5"/>
  <c r="K36" i="3"/>
  <c r="G201" i="5" s="1"/>
  <c r="L36" i="3"/>
  <c r="R36" i="3"/>
  <c r="I201" i="5" s="1"/>
  <c r="S36" i="3"/>
  <c r="E202" i="5"/>
  <c r="K37" i="3"/>
  <c r="G202" i="5" s="1"/>
  <c r="L37" i="3"/>
  <c r="R37" i="3"/>
  <c r="I202" i="5" s="1"/>
  <c r="S37" i="3"/>
  <c r="M202" i="5"/>
  <c r="E203" i="5"/>
  <c r="K38" i="3"/>
  <c r="G203" i="5" s="1"/>
  <c r="L38" i="3"/>
  <c r="R38" i="3"/>
  <c r="I203" i="5" s="1"/>
  <c r="S38" i="3"/>
  <c r="M203" i="5"/>
  <c r="E204" i="5"/>
  <c r="K39" i="3"/>
  <c r="L39" i="3"/>
  <c r="R39" i="3"/>
  <c r="I204" i="5" s="1"/>
  <c r="S39" i="3"/>
  <c r="M204" i="5"/>
  <c r="E205" i="5"/>
  <c r="K40" i="3"/>
  <c r="L40" i="3"/>
  <c r="R40" i="3"/>
  <c r="I205" i="5" s="1"/>
  <c r="S40" i="3"/>
  <c r="M205" i="5"/>
  <c r="E206" i="5"/>
  <c r="K41" i="3"/>
  <c r="L41" i="3"/>
  <c r="R41" i="3"/>
  <c r="I206" i="5" s="1"/>
  <c r="S41" i="3"/>
  <c r="M206" i="5"/>
  <c r="E207" i="5"/>
  <c r="K42" i="3"/>
  <c r="L42" i="3"/>
  <c r="R42" i="3"/>
  <c r="I207" i="5" s="1"/>
  <c r="S42" i="3"/>
  <c r="M207" i="5"/>
  <c r="U53" i="3" l="1"/>
  <c r="K218" i="5" s="1"/>
  <c r="O222" i="5"/>
  <c r="N222" i="5"/>
  <c r="N220" i="5"/>
  <c r="O220" i="5"/>
  <c r="O218" i="5"/>
  <c r="N218" i="5"/>
  <c r="N216" i="5"/>
  <c r="O216" i="5"/>
  <c r="O214" i="5"/>
  <c r="N214" i="5"/>
  <c r="N212" i="5"/>
  <c r="O212" i="5"/>
  <c r="O210" i="5"/>
  <c r="N210" i="5"/>
  <c r="N208" i="5"/>
  <c r="O208" i="5"/>
  <c r="O206" i="5"/>
  <c r="N206" i="5"/>
  <c r="N204" i="5"/>
  <c r="O204" i="5"/>
  <c r="O202" i="5"/>
  <c r="N202" i="5"/>
  <c r="N200" i="5"/>
  <c r="O200" i="5"/>
  <c r="O198" i="5"/>
  <c r="N198" i="5"/>
  <c r="N221" i="5"/>
  <c r="O221" i="5"/>
  <c r="N219" i="5"/>
  <c r="O219" i="5"/>
  <c r="N217" i="5"/>
  <c r="O217" i="5"/>
  <c r="N215" i="5"/>
  <c r="O215" i="5"/>
  <c r="N213" i="5"/>
  <c r="O213" i="5"/>
  <c r="N211" i="5"/>
  <c r="O211" i="5"/>
  <c r="N209" i="5"/>
  <c r="O209" i="5"/>
  <c r="N207" i="5"/>
  <c r="O207" i="5"/>
  <c r="N205" i="5"/>
  <c r="O205" i="5"/>
  <c r="N203" i="5"/>
  <c r="O203" i="5"/>
  <c r="N201" i="5"/>
  <c r="O201" i="5"/>
  <c r="N199" i="5"/>
  <c r="O199" i="5"/>
  <c r="V50" i="3"/>
  <c r="V46" i="3"/>
  <c r="U51" i="3"/>
  <c r="K216" i="5" s="1"/>
  <c r="U48" i="3"/>
  <c r="K213" i="5" s="1"/>
  <c r="U46" i="3"/>
  <c r="K211" i="5" s="1"/>
  <c r="U44" i="3"/>
  <c r="K209" i="5" s="1"/>
  <c r="G216" i="5"/>
  <c r="U43" i="3"/>
  <c r="K208" i="5" s="1"/>
  <c r="V42" i="3"/>
  <c r="U45" i="3"/>
  <c r="K210" i="5" s="1"/>
  <c r="U52" i="3"/>
  <c r="K217" i="5" s="1"/>
  <c r="V48" i="3"/>
  <c r="U40" i="3"/>
  <c r="K205" i="5" s="1"/>
  <c r="V51" i="3"/>
  <c r="U50" i="3"/>
  <c r="K215" i="5" s="1"/>
  <c r="V43" i="3"/>
  <c r="V55" i="3"/>
  <c r="G215" i="5"/>
  <c r="U41" i="3"/>
  <c r="K206" i="5" s="1"/>
  <c r="V32" i="3"/>
  <c r="U42" i="3"/>
  <c r="K207" i="5" s="1"/>
  <c r="V44" i="3"/>
  <c r="I209" i="5"/>
  <c r="V49" i="3"/>
  <c r="V52" i="3"/>
  <c r="U49" i="3"/>
  <c r="K214" i="5" s="1"/>
  <c r="V53" i="3"/>
  <c r="I218" i="5"/>
  <c r="G208" i="5"/>
  <c r="U47" i="3"/>
  <c r="K212" i="5" s="1"/>
  <c r="V45" i="3"/>
  <c r="G210" i="5"/>
  <c r="V47" i="3"/>
  <c r="G211" i="5"/>
  <c r="U30" i="3"/>
  <c r="I213" i="5"/>
  <c r="V54" i="3"/>
  <c r="U54" i="3"/>
  <c r="K219" i="5" s="1"/>
  <c r="U55" i="3"/>
  <c r="K220" i="5" s="1"/>
  <c r="U56" i="3"/>
  <c r="K221" i="5" s="1"/>
  <c r="V56" i="3"/>
  <c r="W56" i="3" s="1"/>
  <c r="M221" i="5" s="1"/>
  <c r="U57" i="3"/>
  <c r="K222" i="5" s="1"/>
  <c r="V57" i="3"/>
  <c r="V38" i="3"/>
  <c r="V39" i="3"/>
  <c r="U31" i="3"/>
  <c r="U37" i="3"/>
  <c r="K202" i="5" s="1"/>
  <c r="U39" i="3"/>
  <c r="K204" i="5" s="1"/>
  <c r="V40" i="3"/>
  <c r="G207" i="5"/>
  <c r="G206" i="5"/>
  <c r="U38" i="3"/>
  <c r="K203" i="5" s="1"/>
  <c r="V41" i="3"/>
  <c r="G205" i="5"/>
  <c r="G204" i="5"/>
  <c r="V34" i="3"/>
  <c r="M199" i="5" s="1"/>
  <c r="U33" i="3"/>
  <c r="K198" i="5" s="1"/>
  <c r="V35" i="3"/>
  <c r="M200" i="5" s="1"/>
  <c r="U34" i="3"/>
  <c r="K199" i="5" s="1"/>
  <c r="U32" i="3"/>
  <c r="U35" i="3"/>
  <c r="K200" i="5" s="1"/>
  <c r="V36" i="3"/>
  <c r="M201" i="5" s="1"/>
  <c r="U36" i="3"/>
  <c r="K201" i="5" s="1"/>
  <c r="V31" i="3"/>
  <c r="V30" i="3"/>
  <c r="V33" i="3"/>
  <c r="M198" i="5" s="1"/>
  <c r="V37" i="3"/>
  <c r="W142" i="1"/>
  <c r="W141" i="1"/>
  <c r="W140" i="1"/>
  <c r="W139" i="1"/>
  <c r="W138" i="1"/>
  <c r="W137" i="1"/>
  <c r="W136" i="1"/>
  <c r="W135" i="1"/>
  <c r="W134" i="1"/>
  <c r="W133" i="1"/>
  <c r="W132" i="1"/>
  <c r="W131" i="1"/>
  <c r="W130" i="1"/>
  <c r="W129" i="1"/>
  <c r="W111" i="1"/>
  <c r="W112" i="1"/>
  <c r="W113" i="1"/>
  <c r="W114" i="1"/>
  <c r="W115" i="1"/>
  <c r="W116" i="1"/>
  <c r="W117" i="1"/>
  <c r="W118" i="1"/>
  <c r="W119" i="1"/>
  <c r="W96" i="1"/>
  <c r="W95" i="1"/>
  <c r="W94" i="1"/>
  <c r="W93" i="1"/>
  <c r="W92" i="1"/>
  <c r="W91" i="1"/>
  <c r="W90" i="1"/>
  <c r="W89" i="1"/>
  <c r="W88" i="1"/>
  <c r="W87" i="1"/>
  <c r="W86" i="1"/>
  <c r="W85" i="1"/>
  <c r="W84" i="1"/>
  <c r="W83" i="1"/>
  <c r="W82" i="1"/>
  <c r="W73" i="1"/>
  <c r="W72" i="1"/>
  <c r="W71" i="1"/>
  <c r="W70" i="1"/>
  <c r="W69" i="1"/>
  <c r="W68" i="1"/>
  <c r="W67" i="1"/>
  <c r="W66" i="1"/>
  <c r="W65" i="1"/>
  <c r="W64" i="1"/>
  <c r="W63" i="1"/>
  <c r="W62" i="1"/>
  <c r="W61" i="1"/>
  <c r="W60" i="1"/>
  <c r="W59" i="1"/>
  <c r="W50" i="1"/>
  <c r="W49" i="1"/>
  <c r="W48" i="1"/>
  <c r="W47" i="1"/>
  <c r="W46" i="1"/>
  <c r="W45" i="1"/>
  <c r="W44" i="1"/>
  <c r="W43" i="1"/>
  <c r="W42" i="1"/>
  <c r="W41" i="1"/>
  <c r="W40" i="1"/>
  <c r="W39" i="1"/>
  <c r="W38" i="1"/>
  <c r="W37" i="1"/>
  <c r="W36" i="1"/>
  <c r="W33" i="1"/>
  <c r="W9" i="1"/>
  <c r="W10" i="1"/>
  <c r="W11" i="1"/>
  <c r="W12" i="1"/>
  <c r="W13" i="1"/>
  <c r="W14" i="1"/>
  <c r="W15" i="1"/>
  <c r="W16" i="1"/>
  <c r="W17" i="1"/>
  <c r="W18" i="1"/>
  <c r="W19" i="1"/>
  <c r="W20" i="1"/>
  <c r="W21" i="1"/>
  <c r="W22" i="1"/>
  <c r="W23" i="1"/>
  <c r="W24" i="1"/>
  <c r="W25" i="1"/>
  <c r="W26" i="1"/>
  <c r="W27" i="1"/>
  <c r="W8" i="1"/>
  <c r="W57" i="3" l="1"/>
  <c r="M222" i="5" s="1"/>
  <c r="N2" i="5"/>
  <c r="J228" i="5"/>
  <c r="J227" i="5"/>
  <c r="R126" i="1"/>
  <c r="L102" i="1"/>
  <c r="L101" i="1"/>
  <c r="L100" i="1"/>
  <c r="R100" i="1"/>
  <c r="I122" i="5" s="1"/>
  <c r="K123" i="1"/>
  <c r="G99" i="5" s="1"/>
  <c r="K102" i="1"/>
  <c r="K103" i="1"/>
  <c r="G125" i="5" s="1"/>
  <c r="L103" i="1"/>
  <c r="K104" i="1"/>
  <c r="L104" i="1"/>
  <c r="K105" i="1"/>
  <c r="G127" i="5" s="1"/>
  <c r="L105" i="1"/>
  <c r="K106" i="1"/>
  <c r="L106" i="1"/>
  <c r="K107" i="1"/>
  <c r="L107" i="1"/>
  <c r="K108" i="1"/>
  <c r="L108" i="1"/>
  <c r="K109" i="1"/>
  <c r="L109" i="1"/>
  <c r="K110" i="1"/>
  <c r="L110" i="1"/>
  <c r="K111" i="1"/>
  <c r="L111" i="1"/>
  <c r="K112" i="1"/>
  <c r="L112" i="1"/>
  <c r="K113" i="1"/>
  <c r="L113" i="1"/>
  <c r="K114" i="1"/>
  <c r="L114" i="1"/>
  <c r="K115" i="1"/>
  <c r="L115" i="1"/>
  <c r="K116" i="1"/>
  <c r="L116" i="1"/>
  <c r="K117" i="1"/>
  <c r="L117" i="1"/>
  <c r="K118" i="1"/>
  <c r="L118" i="1"/>
  <c r="K119" i="1"/>
  <c r="L119" i="1"/>
  <c r="L93" i="1"/>
  <c r="K100" i="1"/>
  <c r="G122" i="5" s="1"/>
  <c r="K101" i="1"/>
  <c r="M92" i="5"/>
  <c r="M91" i="5"/>
  <c r="M83" i="5"/>
  <c r="M155" i="5"/>
  <c r="M156" i="5"/>
  <c r="M158" i="5"/>
  <c r="M159" i="5"/>
  <c r="M160" i="5"/>
  <c r="M161" i="5"/>
  <c r="M163" i="5"/>
  <c r="M164" i="5"/>
  <c r="M166" i="5"/>
  <c r="M167" i="5"/>
  <c r="M168" i="5"/>
  <c r="M192" i="5"/>
  <c r="L124" i="1"/>
  <c r="L125" i="1"/>
  <c r="L126" i="1"/>
  <c r="L127" i="1"/>
  <c r="L128" i="1"/>
  <c r="L129" i="1"/>
  <c r="L130" i="1"/>
  <c r="L131" i="1"/>
  <c r="S104" i="1"/>
  <c r="S105" i="1"/>
  <c r="S106" i="1"/>
  <c r="S62" i="3"/>
  <c r="S63" i="3"/>
  <c r="S9" i="3"/>
  <c r="S10" i="3"/>
  <c r="S11" i="3"/>
  <c r="S12" i="3"/>
  <c r="S13" i="3"/>
  <c r="S14" i="3"/>
  <c r="S15" i="3"/>
  <c r="R8" i="3"/>
  <c r="K5" i="3"/>
  <c r="R5" i="3"/>
  <c r="L61" i="3"/>
  <c r="L62" i="3"/>
  <c r="L63" i="3"/>
  <c r="L64" i="3"/>
  <c r="L65" i="3"/>
  <c r="L66" i="3"/>
  <c r="L67" i="3"/>
  <c r="L68" i="3"/>
  <c r="L69" i="3"/>
  <c r="L70" i="3"/>
  <c r="L71" i="3"/>
  <c r="L72" i="3"/>
  <c r="L73" i="3"/>
  <c r="L74" i="3"/>
  <c r="L75" i="3"/>
  <c r="L76" i="3"/>
  <c r="L77" i="3"/>
  <c r="L78" i="3"/>
  <c r="L79" i="3"/>
  <c r="L80" i="3"/>
  <c r="L81" i="3"/>
  <c r="L82" i="3"/>
  <c r="L83" i="3"/>
  <c r="L84" i="3"/>
  <c r="L9" i="3"/>
  <c r="L10" i="3"/>
  <c r="L11" i="3"/>
  <c r="L12" i="3"/>
  <c r="L13" i="3"/>
  <c r="L14" i="3"/>
  <c r="L15" i="3"/>
  <c r="L16" i="3"/>
  <c r="L17" i="3"/>
  <c r="L18" i="3"/>
  <c r="L19" i="3"/>
  <c r="L20" i="3"/>
  <c r="L21" i="3"/>
  <c r="L22" i="3"/>
  <c r="L23" i="3"/>
  <c r="L24" i="3"/>
  <c r="L25" i="3"/>
  <c r="L26" i="3"/>
  <c r="L27" i="3"/>
  <c r="L28" i="3"/>
  <c r="L29" i="3"/>
  <c r="L5" i="3"/>
  <c r="H90" i="7"/>
  <c r="J89" i="7"/>
  <c r="H89" i="7"/>
  <c r="J88" i="7"/>
  <c r="H88" i="7"/>
  <c r="J87" i="7"/>
  <c r="H87" i="7"/>
  <c r="J86" i="7"/>
  <c r="H86" i="7"/>
  <c r="J85" i="7"/>
  <c r="H85" i="7"/>
  <c r="J84" i="7"/>
  <c r="H84" i="7"/>
  <c r="J83" i="7"/>
  <c r="H83" i="7"/>
  <c r="J82" i="7"/>
  <c r="H82" i="7"/>
  <c r="J81" i="7"/>
  <c r="H81" i="7"/>
  <c r="J80" i="7"/>
  <c r="H80" i="7"/>
  <c r="J79" i="7"/>
  <c r="H79" i="7"/>
  <c r="J78" i="7"/>
  <c r="H78" i="7"/>
  <c r="J77" i="7"/>
  <c r="H77" i="7"/>
  <c r="J76" i="7"/>
  <c r="H76" i="7"/>
  <c r="J75" i="7"/>
  <c r="H75" i="7"/>
  <c r="J74" i="7"/>
  <c r="H74" i="7"/>
  <c r="J73" i="7"/>
  <c r="H73" i="7"/>
  <c r="J72" i="7"/>
  <c r="H72" i="7"/>
  <c r="J71" i="7"/>
  <c r="H71" i="7"/>
  <c r="J70" i="7"/>
  <c r="H70" i="7"/>
  <c r="J69" i="7"/>
  <c r="H69" i="7"/>
  <c r="J68" i="7"/>
  <c r="H68" i="7"/>
  <c r="J67" i="7"/>
  <c r="H67" i="7"/>
  <c r="J66" i="7"/>
  <c r="H66" i="7"/>
  <c r="J65" i="7"/>
  <c r="H65" i="7"/>
  <c r="J64" i="7"/>
  <c r="H64" i="7"/>
  <c r="J63" i="7"/>
  <c r="H63" i="7"/>
  <c r="J62" i="7"/>
  <c r="H62" i="7"/>
  <c r="H61" i="7"/>
  <c r="J7" i="7"/>
  <c r="J8" i="7"/>
  <c r="J9" i="7"/>
  <c r="J10" i="7"/>
  <c r="J11" i="7"/>
  <c r="J13" i="7"/>
  <c r="J14" i="7"/>
  <c r="J15" i="7"/>
  <c r="J16" i="7"/>
  <c r="J17" i="7"/>
  <c r="J18" i="7"/>
  <c r="J19" i="7"/>
  <c r="J20" i="7"/>
  <c r="J21" i="7"/>
  <c r="J22" i="7"/>
  <c r="J23" i="7"/>
  <c r="J24" i="7"/>
  <c r="J26" i="7"/>
  <c r="J27" i="7"/>
  <c r="J28" i="7"/>
  <c r="J29" i="7"/>
  <c r="J30" i="7"/>
  <c r="J31" i="7"/>
  <c r="J32" i="7"/>
  <c r="J33" i="7"/>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S5" i="3"/>
  <c r="S64" i="3"/>
  <c r="S65" i="3"/>
  <c r="S66" i="3"/>
  <c r="V66" i="3" s="1"/>
  <c r="M151" i="5" s="1"/>
  <c r="S67" i="3"/>
  <c r="V67" i="3" s="1"/>
  <c r="M152" i="5" s="1"/>
  <c r="K61" i="3"/>
  <c r="R61" i="3"/>
  <c r="I146" i="5" s="1"/>
  <c r="K62" i="3"/>
  <c r="G147" i="5" s="1"/>
  <c r="R62" i="3"/>
  <c r="I147" i="5" s="1"/>
  <c r="K63" i="3"/>
  <c r="G148" i="5" s="1"/>
  <c r="R63" i="3"/>
  <c r="K64" i="3"/>
  <c r="G149" i="5" s="1"/>
  <c r="R64" i="3"/>
  <c r="I149" i="5" s="1"/>
  <c r="K65" i="3"/>
  <c r="G150" i="5" s="1"/>
  <c r="R65" i="3"/>
  <c r="I150" i="5" s="1"/>
  <c r="K66" i="3"/>
  <c r="G151" i="5" s="1"/>
  <c r="R66" i="3"/>
  <c r="K67" i="3"/>
  <c r="R67" i="3"/>
  <c r="I152" i="5" s="1"/>
  <c r="K68" i="3"/>
  <c r="G153" i="5" s="1"/>
  <c r="R68" i="3"/>
  <c r="I153" i="5" s="1"/>
  <c r="K69" i="3"/>
  <c r="G154" i="5" s="1"/>
  <c r="R69" i="3"/>
  <c r="I154" i="5" s="1"/>
  <c r="B145" i="5"/>
  <c r="B146" i="5"/>
  <c r="K13" i="3"/>
  <c r="R13" i="3"/>
  <c r="I178" i="5" s="1"/>
  <c r="B173" i="5"/>
  <c r="B174" i="5"/>
  <c r="B175" i="5"/>
  <c r="B176" i="5"/>
  <c r="B177" i="5"/>
  <c r="B178" i="5"/>
  <c r="B179" i="5"/>
  <c r="W5" i="7"/>
  <c r="L32" i="1"/>
  <c r="L33" i="1"/>
  <c r="L34" i="1"/>
  <c r="S32" i="1"/>
  <c r="S33" i="1"/>
  <c r="S34" i="1"/>
  <c r="S35" i="1"/>
  <c r="L31" i="1"/>
  <c r="S31" i="1"/>
  <c r="S101" i="1"/>
  <c r="S102" i="1"/>
  <c r="S103" i="1"/>
  <c r="S107" i="1"/>
  <c r="S100" i="1"/>
  <c r="V100" i="1" s="1"/>
  <c r="S124" i="1"/>
  <c r="S125" i="1"/>
  <c r="S126" i="1"/>
  <c r="V126" i="1" s="1"/>
  <c r="S127" i="1"/>
  <c r="S128" i="1"/>
  <c r="S123" i="1"/>
  <c r="L123" i="1"/>
  <c r="S132" i="1"/>
  <c r="S133" i="1"/>
  <c r="S134" i="1"/>
  <c r="S135" i="1"/>
  <c r="S136" i="1"/>
  <c r="S137" i="1"/>
  <c r="S138" i="1"/>
  <c r="S139" i="1"/>
  <c r="S140" i="1"/>
  <c r="S141" i="1"/>
  <c r="S142" i="1"/>
  <c r="S129" i="1"/>
  <c r="S130" i="1"/>
  <c r="S131" i="1"/>
  <c r="S16" i="3"/>
  <c r="S17" i="3"/>
  <c r="S18" i="3"/>
  <c r="S19" i="3"/>
  <c r="V19" i="3" s="1"/>
  <c r="M184" i="5" s="1"/>
  <c r="S20" i="3"/>
  <c r="S21" i="3"/>
  <c r="S22" i="3"/>
  <c r="S23" i="3"/>
  <c r="S24" i="3"/>
  <c r="S25" i="3"/>
  <c r="S26" i="3"/>
  <c r="S27" i="3"/>
  <c r="S28" i="3"/>
  <c r="S29" i="3"/>
  <c r="S68" i="3"/>
  <c r="V68" i="3" s="1"/>
  <c r="M153" i="5" s="1"/>
  <c r="S69" i="3"/>
  <c r="S70" i="3"/>
  <c r="S71" i="3"/>
  <c r="V71" i="3" s="1"/>
  <c r="S72" i="3"/>
  <c r="S73" i="3"/>
  <c r="S74" i="3"/>
  <c r="V74" i="3" s="1"/>
  <c r="S75" i="3"/>
  <c r="S76" i="3"/>
  <c r="V76" i="3" s="1"/>
  <c r="S77" i="3"/>
  <c r="V77" i="3" s="1"/>
  <c r="M162" i="5"/>
  <c r="S78" i="3"/>
  <c r="S79" i="3"/>
  <c r="V79" i="3" s="1"/>
  <c r="S80" i="3"/>
  <c r="V80" i="3" s="1"/>
  <c r="S81" i="3"/>
  <c r="S82" i="3"/>
  <c r="V82" i="3" s="1"/>
  <c r="S83" i="3"/>
  <c r="S84" i="3"/>
  <c r="AA148" i="7"/>
  <c r="Y148" i="7"/>
  <c r="W148" i="7"/>
  <c r="AA147" i="7"/>
  <c r="Y147" i="7"/>
  <c r="W147" i="7"/>
  <c r="AA146" i="7"/>
  <c r="Y146" i="7"/>
  <c r="W146" i="7"/>
  <c r="AA145" i="7"/>
  <c r="Y145" i="7"/>
  <c r="W145" i="7"/>
  <c r="AA144" i="7"/>
  <c r="Y144" i="7"/>
  <c r="W144" i="7"/>
  <c r="AA143" i="7"/>
  <c r="Y143" i="7"/>
  <c r="W143" i="7"/>
  <c r="AA142" i="7"/>
  <c r="Y142" i="7"/>
  <c r="W142" i="7"/>
  <c r="AA141" i="7"/>
  <c r="Y141" i="7"/>
  <c r="W141" i="7"/>
  <c r="AA140" i="7"/>
  <c r="Y140" i="7"/>
  <c r="W140" i="7"/>
  <c r="AA139" i="7"/>
  <c r="Y139" i="7"/>
  <c r="W139" i="7"/>
  <c r="AA138" i="7"/>
  <c r="Y138" i="7"/>
  <c r="W138" i="7"/>
  <c r="AA137" i="7"/>
  <c r="Y137" i="7"/>
  <c r="W137" i="7"/>
  <c r="AA136" i="7"/>
  <c r="Y136" i="7"/>
  <c r="W136" i="7"/>
  <c r="AA135" i="7"/>
  <c r="Y135" i="7"/>
  <c r="W135" i="7"/>
  <c r="AA134" i="7"/>
  <c r="Y134" i="7"/>
  <c r="W134" i="7"/>
  <c r="AA133" i="7"/>
  <c r="Y133" i="7"/>
  <c r="W133" i="7"/>
  <c r="AA132" i="7"/>
  <c r="Y132" i="7"/>
  <c r="W132" i="7"/>
  <c r="AA131" i="7"/>
  <c r="Y131" i="7"/>
  <c r="W131" i="7"/>
  <c r="AA130" i="7"/>
  <c r="Y130" i="7"/>
  <c r="W130" i="7"/>
  <c r="AA123" i="7"/>
  <c r="Y123" i="7"/>
  <c r="W123" i="7"/>
  <c r="AA122" i="7"/>
  <c r="Y122" i="7"/>
  <c r="W122" i="7"/>
  <c r="AA121" i="7"/>
  <c r="Y121" i="7"/>
  <c r="W121" i="7"/>
  <c r="AA120" i="7"/>
  <c r="Y120" i="7"/>
  <c r="W120" i="7"/>
  <c r="AA119" i="7"/>
  <c r="Y119" i="7"/>
  <c r="W119" i="7"/>
  <c r="AA118" i="7"/>
  <c r="Y118" i="7"/>
  <c r="W118" i="7"/>
  <c r="AA117" i="7"/>
  <c r="Y117" i="7"/>
  <c r="W117" i="7"/>
  <c r="AA116" i="7"/>
  <c r="Y116" i="7"/>
  <c r="W116" i="7"/>
  <c r="AA115" i="7"/>
  <c r="Y115" i="7"/>
  <c r="W115" i="7"/>
  <c r="AA114" i="7"/>
  <c r="Y114" i="7"/>
  <c r="W114" i="7"/>
  <c r="AA113" i="7"/>
  <c r="Y113" i="7"/>
  <c r="W113" i="7"/>
  <c r="AA112" i="7"/>
  <c r="Y112" i="7"/>
  <c r="W112" i="7"/>
  <c r="AA111" i="7"/>
  <c r="Y111" i="7"/>
  <c r="W111" i="7"/>
  <c r="AA110" i="7"/>
  <c r="Y110" i="7"/>
  <c r="W110" i="7"/>
  <c r="AA109" i="7"/>
  <c r="Y109" i="7"/>
  <c r="W109" i="7"/>
  <c r="AA108" i="7"/>
  <c r="Y108" i="7"/>
  <c r="W108" i="7"/>
  <c r="AA107" i="7"/>
  <c r="Y107" i="7"/>
  <c r="W107" i="7"/>
  <c r="AA106" i="7"/>
  <c r="Y106" i="7"/>
  <c r="W106" i="7"/>
  <c r="AA105" i="7"/>
  <c r="Y105" i="7"/>
  <c r="W105" i="7"/>
  <c r="AA98" i="7"/>
  <c r="Y98" i="7"/>
  <c r="W98" i="7"/>
  <c r="AA97" i="7"/>
  <c r="Y97" i="7"/>
  <c r="W97" i="7"/>
  <c r="AA96" i="7"/>
  <c r="Y96" i="7"/>
  <c r="W96" i="7"/>
  <c r="AA95" i="7"/>
  <c r="Y95" i="7"/>
  <c r="W95" i="7"/>
  <c r="AA94" i="7"/>
  <c r="Y94" i="7"/>
  <c r="W94" i="7"/>
  <c r="AA93" i="7"/>
  <c r="Y93" i="7"/>
  <c r="W93" i="7"/>
  <c r="AA92" i="7"/>
  <c r="Y92" i="7"/>
  <c r="W92" i="7"/>
  <c r="AA91" i="7"/>
  <c r="Y91" i="7"/>
  <c r="W91" i="7"/>
  <c r="AA90" i="7"/>
  <c r="Y90" i="7"/>
  <c r="W90" i="7"/>
  <c r="AA89" i="7"/>
  <c r="Y89" i="7"/>
  <c r="W89" i="7"/>
  <c r="L89" i="7"/>
  <c r="AA88" i="7"/>
  <c r="Y88" i="7"/>
  <c r="W88" i="7"/>
  <c r="L88" i="7"/>
  <c r="AA87" i="7"/>
  <c r="Y87" i="7"/>
  <c r="W87" i="7"/>
  <c r="L87" i="7"/>
  <c r="AA86" i="7"/>
  <c r="Y86" i="7"/>
  <c r="W86" i="7"/>
  <c r="L86" i="7"/>
  <c r="AA85" i="7"/>
  <c r="Y85" i="7"/>
  <c r="W85" i="7"/>
  <c r="L85" i="7"/>
  <c r="AA84" i="7"/>
  <c r="Y84" i="7"/>
  <c r="W84" i="7"/>
  <c r="L84" i="7"/>
  <c r="AA83" i="7"/>
  <c r="Y83" i="7"/>
  <c r="W83" i="7"/>
  <c r="L83" i="7"/>
  <c r="AA82" i="7"/>
  <c r="Y82" i="7"/>
  <c r="W82" i="7"/>
  <c r="L82" i="7"/>
  <c r="AA81" i="7"/>
  <c r="Y81" i="7"/>
  <c r="W81" i="7"/>
  <c r="L81" i="7"/>
  <c r="AA80" i="7"/>
  <c r="Y80" i="7"/>
  <c r="W80" i="7"/>
  <c r="L80" i="7"/>
  <c r="L79" i="7"/>
  <c r="L78" i="7"/>
  <c r="L77" i="7"/>
  <c r="L76" i="7"/>
  <c r="L75" i="7"/>
  <c r="L74" i="7"/>
  <c r="AA73" i="7"/>
  <c r="Y73" i="7"/>
  <c r="W73" i="7"/>
  <c r="L73" i="7"/>
  <c r="AA72" i="7"/>
  <c r="Y72" i="7"/>
  <c r="W72" i="7"/>
  <c r="L72" i="7"/>
  <c r="AA71" i="7"/>
  <c r="Y71" i="7"/>
  <c r="W71" i="7"/>
  <c r="L71" i="7"/>
  <c r="AA70" i="7"/>
  <c r="Y70" i="7"/>
  <c r="W70" i="7"/>
  <c r="L70" i="7"/>
  <c r="AA69" i="7"/>
  <c r="Y69" i="7"/>
  <c r="W69" i="7"/>
  <c r="L69" i="7"/>
  <c r="AA68" i="7"/>
  <c r="Y68" i="7"/>
  <c r="W68" i="7"/>
  <c r="L68" i="7"/>
  <c r="AA67" i="7"/>
  <c r="Y67" i="7"/>
  <c r="W67" i="7"/>
  <c r="L67" i="7"/>
  <c r="AA66" i="7"/>
  <c r="Y66" i="7"/>
  <c r="W66" i="7"/>
  <c r="L66" i="7"/>
  <c r="AA65" i="7"/>
  <c r="Y65" i="7"/>
  <c r="W65" i="7"/>
  <c r="L65" i="7"/>
  <c r="AA64" i="7"/>
  <c r="Y64" i="7"/>
  <c r="W64" i="7"/>
  <c r="L64" i="7"/>
  <c r="AA63" i="7"/>
  <c r="Y63" i="7"/>
  <c r="W63" i="7"/>
  <c r="L63" i="7"/>
  <c r="AA62" i="7"/>
  <c r="Y62" i="7"/>
  <c r="W62" i="7"/>
  <c r="L62" i="7"/>
  <c r="AA61" i="7"/>
  <c r="Y61" i="7"/>
  <c r="W61" i="7"/>
  <c r="L61" i="7"/>
  <c r="AA60" i="7"/>
  <c r="Y60" i="7"/>
  <c r="W60" i="7"/>
  <c r="AA59" i="7"/>
  <c r="Y59" i="7"/>
  <c r="W59" i="7"/>
  <c r="AA58" i="7"/>
  <c r="Y58" i="7"/>
  <c r="W58" i="7"/>
  <c r="AA57" i="7"/>
  <c r="Y57" i="7"/>
  <c r="W57" i="7"/>
  <c r="AA56" i="7"/>
  <c r="Y56" i="7"/>
  <c r="W56" i="7"/>
  <c r="AA55" i="7"/>
  <c r="Y55" i="7"/>
  <c r="W55" i="7"/>
  <c r="AA49" i="7"/>
  <c r="Y49" i="7"/>
  <c r="W49" i="7"/>
  <c r="AA48" i="7"/>
  <c r="Y48" i="7"/>
  <c r="W48" i="7"/>
  <c r="AA47" i="7"/>
  <c r="Y47" i="7"/>
  <c r="W47" i="7"/>
  <c r="AA46" i="7"/>
  <c r="Y46" i="7"/>
  <c r="W46" i="7"/>
  <c r="AA45" i="7"/>
  <c r="Y45" i="7"/>
  <c r="W45" i="7"/>
  <c r="AA44" i="7"/>
  <c r="Y44" i="7"/>
  <c r="W44" i="7"/>
  <c r="AA43" i="7"/>
  <c r="Y43" i="7"/>
  <c r="W43" i="7"/>
  <c r="AA42" i="7"/>
  <c r="Y42" i="7"/>
  <c r="W42" i="7"/>
  <c r="AA41" i="7"/>
  <c r="Y41" i="7"/>
  <c r="W41" i="7"/>
  <c r="AA40" i="7"/>
  <c r="Y40" i="7"/>
  <c r="W40" i="7"/>
  <c r="AA39" i="7"/>
  <c r="Y39" i="7"/>
  <c r="W39" i="7"/>
  <c r="AA38" i="7"/>
  <c r="Y38" i="7"/>
  <c r="W38" i="7"/>
  <c r="AA37" i="7"/>
  <c r="Y37" i="7"/>
  <c r="W37" i="7"/>
  <c r="AA36" i="7"/>
  <c r="Y36" i="7"/>
  <c r="W36" i="7"/>
  <c r="AA35" i="7"/>
  <c r="Y35" i="7"/>
  <c r="W35" i="7"/>
  <c r="AA34" i="7"/>
  <c r="Y34" i="7"/>
  <c r="W34" i="7"/>
  <c r="L34" i="7"/>
  <c r="AA33" i="7"/>
  <c r="Y33" i="7"/>
  <c r="W33" i="7"/>
  <c r="M131" i="1" s="1"/>
  <c r="H107" i="5" s="1"/>
  <c r="L33" i="7"/>
  <c r="AA32" i="7"/>
  <c r="Y32" i="7"/>
  <c r="W32" i="7"/>
  <c r="L32" i="7"/>
  <c r="AA31" i="7"/>
  <c r="Y31" i="7"/>
  <c r="W31" i="7"/>
  <c r="L31" i="7"/>
  <c r="AA30" i="7"/>
  <c r="Y30" i="7"/>
  <c r="W30" i="7"/>
  <c r="L30" i="7"/>
  <c r="L29" i="7"/>
  <c r="L28" i="7"/>
  <c r="L27" i="7"/>
  <c r="L26" i="7"/>
  <c r="L25" i="7"/>
  <c r="AA24" i="7"/>
  <c r="Y24" i="7"/>
  <c r="W24" i="7"/>
  <c r="AA23" i="7"/>
  <c r="Y23" i="7"/>
  <c r="W23" i="7"/>
  <c r="AA22" i="7"/>
  <c r="Y22" i="7"/>
  <c r="W22" i="7"/>
  <c r="AA21" i="7"/>
  <c r="Y21" i="7"/>
  <c r="W21" i="7"/>
  <c r="AA20" i="7"/>
  <c r="Y20" i="7"/>
  <c r="W20" i="7"/>
  <c r="AA19" i="7"/>
  <c r="Y19" i="7"/>
  <c r="W19" i="7"/>
  <c r="AA18" i="7"/>
  <c r="Y18" i="7"/>
  <c r="W18" i="7"/>
  <c r="AA17" i="7"/>
  <c r="Y17" i="7"/>
  <c r="W17" i="7"/>
  <c r="AA16" i="7"/>
  <c r="Y16" i="7"/>
  <c r="W16" i="7"/>
  <c r="AA15" i="7"/>
  <c r="Y15" i="7"/>
  <c r="W15" i="7"/>
  <c r="AA14" i="7"/>
  <c r="Y14" i="7"/>
  <c r="W14" i="7"/>
  <c r="AA13" i="7"/>
  <c r="Y13" i="7"/>
  <c r="W13" i="7"/>
  <c r="AA12" i="7"/>
  <c r="Y12" i="7"/>
  <c r="W12" i="7"/>
  <c r="AA11" i="7"/>
  <c r="Y11" i="7"/>
  <c r="W11" i="7"/>
  <c r="AA10" i="7"/>
  <c r="Y10" i="7"/>
  <c r="W10" i="7"/>
  <c r="AA9" i="7"/>
  <c r="Y9" i="7"/>
  <c r="W9" i="7"/>
  <c r="AA8" i="7"/>
  <c r="Y8" i="7"/>
  <c r="W8" i="7"/>
  <c r="AA7" i="7"/>
  <c r="Y7" i="7"/>
  <c r="W7" i="7"/>
  <c r="AA6" i="7"/>
  <c r="Y6" i="7"/>
  <c r="W6" i="7"/>
  <c r="AA5" i="7"/>
  <c r="Y5" i="7"/>
  <c r="R35" i="1"/>
  <c r="I34" i="5" s="1"/>
  <c r="K34" i="1"/>
  <c r="R34" i="1"/>
  <c r="I33" i="5" s="1"/>
  <c r="K33" i="1"/>
  <c r="R33" i="1"/>
  <c r="K32" i="1"/>
  <c r="R32" i="1"/>
  <c r="I31" i="5" s="1"/>
  <c r="K31" i="1"/>
  <c r="G30" i="5" s="1"/>
  <c r="R31" i="1"/>
  <c r="U31" i="1" s="1"/>
  <c r="K30" i="5" s="1"/>
  <c r="R101" i="1"/>
  <c r="I123" i="5" s="1"/>
  <c r="R107" i="1"/>
  <c r="U107" i="1" s="1"/>
  <c r="K129" i="5" s="1"/>
  <c r="R106" i="1"/>
  <c r="I128" i="5" s="1"/>
  <c r="R105" i="1"/>
  <c r="R104" i="1"/>
  <c r="I126" i="5" s="1"/>
  <c r="R103" i="1"/>
  <c r="I125" i="5" s="1"/>
  <c r="R102" i="1"/>
  <c r="U102" i="1" s="1"/>
  <c r="K124" i="5" s="1"/>
  <c r="G145" i="5"/>
  <c r="R60" i="3"/>
  <c r="I145" i="5" s="1"/>
  <c r="K84" i="3"/>
  <c r="G169" i="5" s="1"/>
  <c r="R84" i="3"/>
  <c r="I169" i="5" s="1"/>
  <c r="K83" i="3"/>
  <c r="G168" i="5" s="1"/>
  <c r="R83" i="3"/>
  <c r="I168" i="5" s="1"/>
  <c r="K82" i="3"/>
  <c r="R82" i="3"/>
  <c r="I167" i="5" s="1"/>
  <c r="K81" i="3"/>
  <c r="R81" i="3"/>
  <c r="I166" i="5" s="1"/>
  <c r="K80" i="3"/>
  <c r="G165" i="5" s="1"/>
  <c r="R80" i="3"/>
  <c r="I165" i="5" s="1"/>
  <c r="K79" i="3"/>
  <c r="R79" i="3"/>
  <c r="I164" i="5" s="1"/>
  <c r="K78" i="3"/>
  <c r="G163" i="5" s="1"/>
  <c r="R78" i="3"/>
  <c r="I163" i="5" s="1"/>
  <c r="K77" i="3"/>
  <c r="G162" i="5" s="1"/>
  <c r="R77" i="3"/>
  <c r="I162" i="5" s="1"/>
  <c r="K76" i="3"/>
  <c r="G161" i="5" s="1"/>
  <c r="R76" i="3"/>
  <c r="K75" i="3"/>
  <c r="R75" i="3"/>
  <c r="I160" i="5" s="1"/>
  <c r="K74" i="3"/>
  <c r="G159" i="5" s="1"/>
  <c r="R74" i="3"/>
  <c r="K73" i="3"/>
  <c r="G158" i="5" s="1"/>
  <c r="R73" i="3"/>
  <c r="K72" i="3"/>
  <c r="G157" i="5" s="1"/>
  <c r="R72" i="3"/>
  <c r="I157" i="5" s="1"/>
  <c r="K71" i="3"/>
  <c r="R71" i="3"/>
  <c r="I156" i="5" s="1"/>
  <c r="K70" i="3"/>
  <c r="G155" i="5" s="1"/>
  <c r="R70" i="3"/>
  <c r="R9" i="3"/>
  <c r="I174" i="5" s="1"/>
  <c r="K9" i="3"/>
  <c r="G174" i="5" s="1"/>
  <c r="R10" i="3"/>
  <c r="I175" i="5" s="1"/>
  <c r="K10" i="3"/>
  <c r="G175" i="5" s="1"/>
  <c r="R11" i="3"/>
  <c r="I176" i="5" s="1"/>
  <c r="K11" i="3"/>
  <c r="G176" i="5" s="1"/>
  <c r="R12" i="3"/>
  <c r="I177" i="5" s="1"/>
  <c r="K12" i="3"/>
  <c r="G177" i="5" s="1"/>
  <c r="R14" i="3"/>
  <c r="I179" i="5" s="1"/>
  <c r="K14" i="3"/>
  <c r="G179" i="5" s="1"/>
  <c r="R15" i="3"/>
  <c r="K15" i="3"/>
  <c r="G180" i="5" s="1"/>
  <c r="R16" i="3"/>
  <c r="I181" i="5" s="1"/>
  <c r="K16" i="3"/>
  <c r="G181" i="5" s="1"/>
  <c r="R17" i="3"/>
  <c r="K17" i="3"/>
  <c r="G182" i="5" s="1"/>
  <c r="R18" i="3"/>
  <c r="I183" i="5" s="1"/>
  <c r="K18" i="3"/>
  <c r="G183" i="5" s="1"/>
  <c r="K19" i="3"/>
  <c r="G184" i="5" s="1"/>
  <c r="R19" i="3"/>
  <c r="I184" i="5" s="1"/>
  <c r="K20" i="3"/>
  <c r="G185" i="5" s="1"/>
  <c r="R20" i="3"/>
  <c r="I185" i="5" s="1"/>
  <c r="K21" i="3"/>
  <c r="G186" i="5" s="1"/>
  <c r="R21" i="3"/>
  <c r="I186" i="5" s="1"/>
  <c r="K22" i="3"/>
  <c r="G187" i="5" s="1"/>
  <c r="R22" i="3"/>
  <c r="I187" i="5" s="1"/>
  <c r="K23" i="3"/>
  <c r="G188" i="5" s="1"/>
  <c r="R23" i="3"/>
  <c r="I188" i="5" s="1"/>
  <c r="K24" i="3"/>
  <c r="G189" i="5" s="1"/>
  <c r="R24" i="3"/>
  <c r="I189" i="5" s="1"/>
  <c r="K25" i="3"/>
  <c r="G190" i="5" s="1"/>
  <c r="R25" i="3"/>
  <c r="K26" i="3"/>
  <c r="G191" i="5" s="1"/>
  <c r="R26" i="3"/>
  <c r="I191" i="5" s="1"/>
  <c r="K27" i="3"/>
  <c r="G192" i="5" s="1"/>
  <c r="R27" i="3"/>
  <c r="K28" i="3"/>
  <c r="R28" i="3"/>
  <c r="I193" i="5" s="1"/>
  <c r="K29" i="3"/>
  <c r="G194" i="5" s="1"/>
  <c r="R29" i="3"/>
  <c r="I194" i="5" s="1"/>
  <c r="K195" i="5"/>
  <c r="K196" i="5"/>
  <c r="K197" i="5"/>
  <c r="E53" i="5"/>
  <c r="K77" i="1"/>
  <c r="L77" i="1"/>
  <c r="R77" i="1"/>
  <c r="S77" i="1"/>
  <c r="E54" i="5"/>
  <c r="K78" i="1"/>
  <c r="L78" i="1"/>
  <c r="R78" i="1"/>
  <c r="I54" i="5" s="1"/>
  <c r="S78" i="1"/>
  <c r="E55" i="5"/>
  <c r="K79" i="1"/>
  <c r="G55" i="5" s="1"/>
  <c r="L79" i="1"/>
  <c r="R79" i="1"/>
  <c r="I55" i="5" s="1"/>
  <c r="S79" i="1"/>
  <c r="E56" i="5"/>
  <c r="K80" i="1"/>
  <c r="G56" i="5" s="1"/>
  <c r="L80" i="1"/>
  <c r="R80" i="1"/>
  <c r="I56" i="5" s="1"/>
  <c r="S80" i="1"/>
  <c r="K81" i="1"/>
  <c r="L81" i="1"/>
  <c r="M81" i="1" s="1"/>
  <c r="R81" i="1"/>
  <c r="I57" i="5" s="1"/>
  <c r="S81" i="1"/>
  <c r="K82" i="1"/>
  <c r="G58" i="5" s="1"/>
  <c r="L82" i="1"/>
  <c r="M58" i="5"/>
  <c r="R82" i="1"/>
  <c r="I58" i="5" s="1"/>
  <c r="S82" i="1"/>
  <c r="V82" i="1" s="1"/>
  <c r="E59" i="5"/>
  <c r="K83" i="1"/>
  <c r="G59" i="5" s="1"/>
  <c r="L83" i="1"/>
  <c r="R83" i="1"/>
  <c r="I59" i="5" s="1"/>
  <c r="S83" i="1"/>
  <c r="E60" i="5"/>
  <c r="K84" i="1"/>
  <c r="G60" i="5" s="1"/>
  <c r="L84" i="1"/>
  <c r="M60" i="5"/>
  <c r="R84" i="1"/>
  <c r="S84" i="1"/>
  <c r="V84" i="1" s="1"/>
  <c r="K85" i="1"/>
  <c r="G61" i="5" s="1"/>
  <c r="L85" i="1"/>
  <c r="M85" i="1" s="1"/>
  <c r="H61" i="5" s="1"/>
  <c r="M61" i="5"/>
  <c r="R85" i="1"/>
  <c r="S85" i="1"/>
  <c r="T85" i="1" s="1"/>
  <c r="J61" i="5" s="1"/>
  <c r="E62" i="5"/>
  <c r="K86" i="1"/>
  <c r="G62" i="5" s="1"/>
  <c r="L86" i="1"/>
  <c r="M62" i="5"/>
  <c r="R86" i="1"/>
  <c r="I62" i="5" s="1"/>
  <c r="S86" i="1"/>
  <c r="E63" i="5"/>
  <c r="K87" i="1"/>
  <c r="L87" i="1"/>
  <c r="R87" i="1"/>
  <c r="I63" i="5" s="1"/>
  <c r="S87" i="1"/>
  <c r="V87" i="1" s="1"/>
  <c r="E64" i="5"/>
  <c r="K88" i="1"/>
  <c r="L88" i="1"/>
  <c r="R88" i="1"/>
  <c r="S88" i="1"/>
  <c r="E65" i="5"/>
  <c r="K89" i="1"/>
  <c r="G65" i="5" s="1"/>
  <c r="L89" i="1"/>
  <c r="V89" i="1" s="1"/>
  <c r="M65" i="5"/>
  <c r="R89" i="1"/>
  <c r="I65" i="5" s="1"/>
  <c r="S89" i="1"/>
  <c r="E66" i="5"/>
  <c r="K90" i="1"/>
  <c r="G66" i="5" s="1"/>
  <c r="L90" i="1"/>
  <c r="M66" i="5"/>
  <c r="R90" i="1"/>
  <c r="I66" i="5" s="1"/>
  <c r="S90" i="1"/>
  <c r="E67" i="5"/>
  <c r="K91" i="1"/>
  <c r="L91" i="1"/>
  <c r="M67" i="5"/>
  <c r="R91" i="1"/>
  <c r="I67" i="5" s="1"/>
  <c r="S91" i="1"/>
  <c r="V91" i="1" s="1"/>
  <c r="E68" i="5"/>
  <c r="K92" i="1"/>
  <c r="L92" i="1"/>
  <c r="M68" i="5"/>
  <c r="R92" i="1"/>
  <c r="I68" i="5"/>
  <c r="S92" i="1"/>
  <c r="V92" i="1" s="1"/>
  <c r="E69" i="5"/>
  <c r="K93" i="1"/>
  <c r="R93" i="1"/>
  <c r="S93" i="1"/>
  <c r="E70" i="5"/>
  <c r="K94" i="1"/>
  <c r="G70" i="5" s="1"/>
  <c r="L94" i="1"/>
  <c r="R94" i="1"/>
  <c r="U94" i="1" s="1"/>
  <c r="K70" i="5" s="1"/>
  <c r="S94" i="1"/>
  <c r="E71" i="5"/>
  <c r="K95" i="1"/>
  <c r="L95" i="1"/>
  <c r="M71" i="5"/>
  <c r="R95" i="1"/>
  <c r="I71" i="5" s="1"/>
  <c r="S95" i="1"/>
  <c r="T95" i="1"/>
  <c r="J71" i="5" s="1"/>
  <c r="K96" i="1"/>
  <c r="L96" i="1"/>
  <c r="V96" i="1" s="1"/>
  <c r="R96" i="1"/>
  <c r="I72" i="5" s="1"/>
  <c r="S96" i="1"/>
  <c r="E30" i="5"/>
  <c r="E31" i="5"/>
  <c r="E32" i="5"/>
  <c r="E33" i="5"/>
  <c r="E34" i="5"/>
  <c r="E35" i="5"/>
  <c r="E36" i="5"/>
  <c r="E37" i="5"/>
  <c r="E38" i="5"/>
  <c r="E40" i="5"/>
  <c r="E41" i="5"/>
  <c r="L3" i="5"/>
  <c r="H3" i="5"/>
  <c r="C3" i="5"/>
  <c r="C2" i="5"/>
  <c r="S36" i="1"/>
  <c r="S37" i="1"/>
  <c r="S38" i="1"/>
  <c r="S39" i="1"/>
  <c r="S40" i="1"/>
  <c r="T40" i="1" s="1"/>
  <c r="J39" i="5" s="1"/>
  <c r="S41" i="1"/>
  <c r="S42" i="1"/>
  <c r="S43" i="1"/>
  <c r="S44" i="1"/>
  <c r="S45" i="1"/>
  <c r="S46" i="1"/>
  <c r="S47" i="1"/>
  <c r="T47" i="1" s="1"/>
  <c r="J46" i="5" s="1"/>
  <c r="S48" i="1"/>
  <c r="T48" i="1" s="1"/>
  <c r="J47" i="5" s="1"/>
  <c r="S49" i="1"/>
  <c r="T49" i="1" s="1"/>
  <c r="J48" i="5" s="1"/>
  <c r="S50" i="1"/>
  <c r="R37" i="1"/>
  <c r="I36" i="5" s="1"/>
  <c r="G178" i="5"/>
  <c r="S108" i="1"/>
  <c r="S109" i="1"/>
  <c r="S110" i="1"/>
  <c r="S111" i="1"/>
  <c r="S112" i="1"/>
  <c r="S113" i="1"/>
  <c r="V113" i="1" s="1"/>
  <c r="S114" i="1"/>
  <c r="S115" i="1"/>
  <c r="V115" i="1" s="1"/>
  <c r="S116" i="1"/>
  <c r="S117" i="1"/>
  <c r="S118" i="1"/>
  <c r="S119" i="1"/>
  <c r="V119" i="1" s="1"/>
  <c r="L132" i="1"/>
  <c r="V132" i="1" s="1"/>
  <c r="L133" i="1"/>
  <c r="V133" i="1" s="1"/>
  <c r="L134" i="1"/>
  <c r="V134" i="1" s="1"/>
  <c r="L135" i="1"/>
  <c r="L136" i="1"/>
  <c r="L137" i="1"/>
  <c r="V137" i="1" s="1"/>
  <c r="L138" i="1"/>
  <c r="V138" i="1" s="1"/>
  <c r="L139" i="1"/>
  <c r="V139" i="1" s="1"/>
  <c r="L140" i="1"/>
  <c r="L141" i="1"/>
  <c r="V141" i="1" s="1"/>
  <c r="L142" i="1"/>
  <c r="L8" i="1"/>
  <c r="S8" i="1"/>
  <c r="R27" i="1"/>
  <c r="I26" i="5" s="1"/>
  <c r="R26" i="1"/>
  <c r="I25" i="5" s="1"/>
  <c r="R25" i="1"/>
  <c r="I24" i="5" s="1"/>
  <c r="R24" i="1"/>
  <c r="I23" i="5" s="1"/>
  <c r="R23" i="1"/>
  <c r="I22" i="5" s="1"/>
  <c r="R22" i="1"/>
  <c r="I21" i="5" s="1"/>
  <c r="R21" i="1"/>
  <c r="I20" i="5" s="1"/>
  <c r="R20" i="1"/>
  <c r="I19" i="5" s="1"/>
  <c r="R19" i="1"/>
  <c r="I18" i="5" s="1"/>
  <c r="R18" i="1"/>
  <c r="I17" i="5" s="1"/>
  <c r="R17" i="1"/>
  <c r="I16" i="5" s="1"/>
  <c r="R16" i="1"/>
  <c r="I15" i="5" s="1"/>
  <c r="R15" i="1"/>
  <c r="I14" i="5" s="1"/>
  <c r="R14" i="1"/>
  <c r="I13" i="5" s="1"/>
  <c r="R13" i="1"/>
  <c r="I12" i="5" s="1"/>
  <c r="R12" i="1"/>
  <c r="I11" i="5" s="1"/>
  <c r="R11" i="1"/>
  <c r="I10" i="5" s="1"/>
  <c r="R10" i="1"/>
  <c r="I9" i="5" s="1"/>
  <c r="R9" i="1"/>
  <c r="I8" i="5" s="1"/>
  <c r="R8" i="1"/>
  <c r="I7" i="5" s="1"/>
  <c r="R142" i="1"/>
  <c r="I118" i="5" s="1"/>
  <c r="R141" i="1"/>
  <c r="I117" i="5" s="1"/>
  <c r="R140" i="1"/>
  <c r="I116" i="5" s="1"/>
  <c r="R139" i="1"/>
  <c r="I115" i="5" s="1"/>
  <c r="R138" i="1"/>
  <c r="I114" i="5" s="1"/>
  <c r="R137" i="1"/>
  <c r="R136" i="1"/>
  <c r="I112" i="5" s="1"/>
  <c r="R135" i="1"/>
  <c r="I111" i="5" s="1"/>
  <c r="R134" i="1"/>
  <c r="R133" i="1"/>
  <c r="I109" i="5" s="1"/>
  <c r="R132" i="1"/>
  <c r="I108" i="5" s="1"/>
  <c r="R131" i="1"/>
  <c r="I107" i="5" s="1"/>
  <c r="R130" i="1"/>
  <c r="I106" i="5" s="1"/>
  <c r="R129" i="1"/>
  <c r="R128" i="1"/>
  <c r="I104" i="5" s="1"/>
  <c r="R127" i="1"/>
  <c r="I103" i="5" s="1"/>
  <c r="R125" i="1"/>
  <c r="R124" i="1"/>
  <c r="I100" i="5" s="1"/>
  <c r="R123" i="1"/>
  <c r="I99" i="5" s="1"/>
  <c r="K142" i="1"/>
  <c r="G118" i="5" s="1"/>
  <c r="K141" i="1"/>
  <c r="K140" i="1"/>
  <c r="G116" i="5" s="1"/>
  <c r="K139" i="1"/>
  <c r="G115" i="5" s="1"/>
  <c r="K138" i="1"/>
  <c r="K137" i="1"/>
  <c r="G113" i="5" s="1"/>
  <c r="K136" i="1"/>
  <c r="K135" i="1"/>
  <c r="K134" i="1"/>
  <c r="G110" i="5" s="1"/>
  <c r="K133" i="1"/>
  <c r="G109" i="5" s="1"/>
  <c r="K132" i="1"/>
  <c r="K131" i="1"/>
  <c r="G107" i="5" s="1"/>
  <c r="K130" i="1"/>
  <c r="G106" i="5" s="1"/>
  <c r="K129" i="1"/>
  <c r="G105" i="5" s="1"/>
  <c r="K128" i="1"/>
  <c r="G104" i="5" s="1"/>
  <c r="K127" i="1"/>
  <c r="G103" i="5" s="1"/>
  <c r="K126" i="1"/>
  <c r="U126" i="1" s="1"/>
  <c r="K102" i="5" s="1"/>
  <c r="K125" i="1"/>
  <c r="G101" i="5" s="1"/>
  <c r="K124" i="1"/>
  <c r="G100" i="5" s="1"/>
  <c r="R119" i="1"/>
  <c r="I141" i="5" s="1"/>
  <c r="R118" i="1"/>
  <c r="R117" i="1"/>
  <c r="I139" i="5"/>
  <c r="R116" i="1"/>
  <c r="U116" i="1" s="1"/>
  <c r="K138" i="5" s="1"/>
  <c r="R115" i="1"/>
  <c r="I137" i="5" s="1"/>
  <c r="R114" i="1"/>
  <c r="U114" i="1" s="1"/>
  <c r="K136" i="5" s="1"/>
  <c r="R113" i="1"/>
  <c r="I135" i="5" s="1"/>
  <c r="R112" i="1"/>
  <c r="R111" i="1"/>
  <c r="I133" i="5" s="1"/>
  <c r="R110" i="1"/>
  <c r="U110" i="1" s="1"/>
  <c r="K132" i="5" s="1"/>
  <c r="R109" i="1"/>
  <c r="I131" i="5" s="1"/>
  <c r="R108" i="1"/>
  <c r="I130" i="5" s="1"/>
  <c r="I64" i="5"/>
  <c r="R73" i="1"/>
  <c r="I95" i="5" s="1"/>
  <c r="R72" i="1"/>
  <c r="I94" i="5" s="1"/>
  <c r="R71" i="1"/>
  <c r="I93" i="5" s="1"/>
  <c r="R70" i="1"/>
  <c r="I92" i="5" s="1"/>
  <c r="R69" i="1"/>
  <c r="I91" i="5"/>
  <c r="R68" i="1"/>
  <c r="I90" i="5" s="1"/>
  <c r="R67" i="1"/>
  <c r="R66" i="1"/>
  <c r="R65" i="1"/>
  <c r="I87" i="5" s="1"/>
  <c r="R64" i="1"/>
  <c r="I86" i="5" s="1"/>
  <c r="R63" i="1"/>
  <c r="I85" i="5" s="1"/>
  <c r="R62" i="1"/>
  <c r="I84" i="5" s="1"/>
  <c r="R61" i="1"/>
  <c r="I83" i="5" s="1"/>
  <c r="R60" i="1"/>
  <c r="R59" i="1"/>
  <c r="I81" i="5" s="1"/>
  <c r="R58" i="1"/>
  <c r="I80" i="5" s="1"/>
  <c r="R57" i="1"/>
  <c r="R56" i="1"/>
  <c r="I78" i="5" s="1"/>
  <c r="R55" i="1"/>
  <c r="I77" i="5" s="1"/>
  <c r="R54" i="1"/>
  <c r="I76" i="5" s="1"/>
  <c r="K73" i="1"/>
  <c r="G95" i="5" s="1"/>
  <c r="K72" i="1"/>
  <c r="K71" i="1"/>
  <c r="K70" i="1"/>
  <c r="G92" i="5" s="1"/>
  <c r="K69" i="1"/>
  <c r="G91" i="5" s="1"/>
  <c r="K68" i="1"/>
  <c r="G90" i="5" s="1"/>
  <c r="K67" i="1"/>
  <c r="G89" i="5" s="1"/>
  <c r="K66" i="1"/>
  <c r="K65" i="1"/>
  <c r="G87" i="5" s="1"/>
  <c r="K64" i="1"/>
  <c r="G86" i="5" s="1"/>
  <c r="K63" i="1"/>
  <c r="K62" i="1"/>
  <c r="K61" i="1"/>
  <c r="K60" i="1"/>
  <c r="G82" i="5" s="1"/>
  <c r="K59" i="1"/>
  <c r="G81" i="5" s="1"/>
  <c r="K58" i="1"/>
  <c r="K57" i="1"/>
  <c r="G79" i="5" s="1"/>
  <c r="K56" i="1"/>
  <c r="K55" i="1"/>
  <c r="K54" i="1"/>
  <c r="G76" i="5" s="1"/>
  <c r="S9" i="1"/>
  <c r="S10" i="1"/>
  <c r="T10" i="1" s="1"/>
  <c r="J9" i="5" s="1"/>
  <c r="S11" i="1"/>
  <c r="T11" i="1" s="1"/>
  <c r="J10" i="5" s="1"/>
  <c r="S12" i="1"/>
  <c r="T12" i="1" s="1"/>
  <c r="J11" i="5" s="1"/>
  <c r="S13" i="1"/>
  <c r="S14" i="1"/>
  <c r="S15" i="1"/>
  <c r="S16" i="1"/>
  <c r="S17" i="1"/>
  <c r="T17" i="1" s="1"/>
  <c r="J16" i="5" s="1"/>
  <c r="S18" i="1"/>
  <c r="T18" i="1" s="1"/>
  <c r="J17" i="5" s="1"/>
  <c r="S19" i="1"/>
  <c r="T19" i="1" s="1"/>
  <c r="J18" i="5" s="1"/>
  <c r="S20" i="1"/>
  <c r="T20" i="1" s="1"/>
  <c r="J19" i="5" s="1"/>
  <c r="S21" i="1"/>
  <c r="S22" i="1"/>
  <c r="S23" i="1"/>
  <c r="S24" i="1"/>
  <c r="T24" i="1"/>
  <c r="J23" i="5" s="1"/>
  <c r="S25" i="1"/>
  <c r="T25" i="1" s="1"/>
  <c r="J24" i="5" s="1"/>
  <c r="S26" i="1"/>
  <c r="S27" i="1"/>
  <c r="R50" i="1"/>
  <c r="I49" i="5" s="1"/>
  <c r="R49" i="1"/>
  <c r="I48" i="5" s="1"/>
  <c r="R48" i="1"/>
  <c r="I47" i="5" s="1"/>
  <c r="R47" i="1"/>
  <c r="I46" i="5" s="1"/>
  <c r="R46" i="1"/>
  <c r="I45" i="5" s="1"/>
  <c r="R45" i="1"/>
  <c r="R44" i="1"/>
  <c r="I43" i="5" s="1"/>
  <c r="R43" i="1"/>
  <c r="I42" i="5" s="1"/>
  <c r="R42" i="1"/>
  <c r="I41" i="5" s="1"/>
  <c r="R41" i="1"/>
  <c r="I40" i="5" s="1"/>
  <c r="R40" i="1"/>
  <c r="I39" i="5" s="1"/>
  <c r="R39" i="1"/>
  <c r="I38" i="5" s="1"/>
  <c r="R38" i="1"/>
  <c r="I37" i="5" s="1"/>
  <c r="R36" i="1"/>
  <c r="K50" i="1"/>
  <c r="G49" i="5" s="1"/>
  <c r="K49" i="1"/>
  <c r="K48" i="1"/>
  <c r="K47" i="1"/>
  <c r="G46" i="5" s="1"/>
  <c r="K46" i="1"/>
  <c r="G45" i="5" s="1"/>
  <c r="K45" i="1"/>
  <c r="G44" i="5" s="1"/>
  <c r="K44" i="1"/>
  <c r="K43" i="1"/>
  <c r="G42" i="5" s="1"/>
  <c r="K42" i="1"/>
  <c r="G41" i="5" s="1"/>
  <c r="K41" i="1"/>
  <c r="G40" i="5" s="1"/>
  <c r="K40" i="1"/>
  <c r="G39" i="5" s="1"/>
  <c r="K39" i="1"/>
  <c r="U39" i="1" s="1"/>
  <c r="K38" i="5" s="1"/>
  <c r="K38" i="1"/>
  <c r="K37" i="1"/>
  <c r="G36" i="5" s="1"/>
  <c r="K36" i="1"/>
  <c r="G35" i="5" s="1"/>
  <c r="K35" i="1"/>
  <c r="K27" i="1"/>
  <c r="G26" i="5" s="1"/>
  <c r="K9" i="1"/>
  <c r="K10" i="1"/>
  <c r="G9" i="5" s="1"/>
  <c r="K11" i="1"/>
  <c r="K12" i="1"/>
  <c r="K13" i="1"/>
  <c r="G12" i="5" s="1"/>
  <c r="K14" i="1"/>
  <c r="G13" i="5" s="1"/>
  <c r="K15" i="1"/>
  <c r="K16" i="1"/>
  <c r="K17" i="1"/>
  <c r="K18" i="1"/>
  <c r="U18" i="1" s="1"/>
  <c r="K17" i="5" s="1"/>
  <c r="K19" i="1"/>
  <c r="K20" i="1"/>
  <c r="K21" i="1"/>
  <c r="G20" i="5" s="1"/>
  <c r="K22" i="1"/>
  <c r="G21" i="5" s="1"/>
  <c r="K23" i="1"/>
  <c r="K24" i="1"/>
  <c r="G23" i="5" s="1"/>
  <c r="K25" i="1"/>
  <c r="G24" i="5" s="1"/>
  <c r="U25" i="1"/>
  <c r="K24" i="5" s="1"/>
  <c r="K26" i="1"/>
  <c r="U26" i="1" s="1"/>
  <c r="K25" i="5" s="1"/>
  <c r="K8" i="1"/>
  <c r="G7" i="5" s="1"/>
  <c r="R5" i="1"/>
  <c r="K5" i="1"/>
  <c r="J1" i="5"/>
  <c r="A175" i="5"/>
  <c r="C175" i="5"/>
  <c r="E175" i="5"/>
  <c r="F175" i="5"/>
  <c r="A176" i="5"/>
  <c r="C176" i="5"/>
  <c r="E176" i="5"/>
  <c r="F176" i="5"/>
  <c r="A177" i="5"/>
  <c r="C177" i="5"/>
  <c r="E177" i="5"/>
  <c r="F177" i="5"/>
  <c r="A178" i="5"/>
  <c r="C178" i="5"/>
  <c r="E178" i="5"/>
  <c r="F178" i="5"/>
  <c r="A179" i="5"/>
  <c r="C179" i="5"/>
  <c r="E179" i="5"/>
  <c r="F179" i="5"/>
  <c r="A180" i="5"/>
  <c r="B180" i="5"/>
  <c r="C180" i="5"/>
  <c r="E180" i="5"/>
  <c r="F180" i="5"/>
  <c r="A181" i="5"/>
  <c r="B181" i="5"/>
  <c r="C181" i="5"/>
  <c r="E181" i="5"/>
  <c r="F181" i="5"/>
  <c r="A182" i="5"/>
  <c r="B182" i="5"/>
  <c r="C182" i="5"/>
  <c r="E182" i="5"/>
  <c r="F182" i="5"/>
  <c r="A183" i="5"/>
  <c r="B183" i="5"/>
  <c r="C183" i="5"/>
  <c r="E183" i="5"/>
  <c r="F183" i="5"/>
  <c r="A184" i="5"/>
  <c r="B184" i="5"/>
  <c r="C184" i="5"/>
  <c r="E184" i="5"/>
  <c r="F184" i="5"/>
  <c r="A185" i="5"/>
  <c r="B185" i="5"/>
  <c r="C185" i="5"/>
  <c r="E185" i="5"/>
  <c r="F185" i="5"/>
  <c r="A186" i="5"/>
  <c r="B186" i="5"/>
  <c r="C186" i="5"/>
  <c r="E186" i="5"/>
  <c r="F186" i="5"/>
  <c r="A187" i="5"/>
  <c r="B187" i="5"/>
  <c r="C187" i="5"/>
  <c r="E187" i="5"/>
  <c r="F187" i="5"/>
  <c r="A188" i="5"/>
  <c r="B188" i="5"/>
  <c r="C188" i="5"/>
  <c r="E188" i="5"/>
  <c r="F188" i="5"/>
  <c r="A189" i="5"/>
  <c r="B189" i="5"/>
  <c r="C189" i="5"/>
  <c r="E189" i="5"/>
  <c r="F189" i="5"/>
  <c r="A190" i="5"/>
  <c r="B190" i="5"/>
  <c r="C190" i="5"/>
  <c r="E190" i="5"/>
  <c r="F190" i="5"/>
  <c r="A191" i="5"/>
  <c r="B191" i="5"/>
  <c r="C191" i="5"/>
  <c r="E191" i="5"/>
  <c r="F191" i="5"/>
  <c r="A192" i="5"/>
  <c r="B192" i="5"/>
  <c r="C192" i="5"/>
  <c r="E192" i="5"/>
  <c r="F192" i="5"/>
  <c r="A193" i="5"/>
  <c r="B193" i="5"/>
  <c r="C193" i="5"/>
  <c r="E193" i="5"/>
  <c r="F193" i="5"/>
  <c r="A194" i="5"/>
  <c r="B194" i="5"/>
  <c r="C194" i="5"/>
  <c r="E194" i="5"/>
  <c r="F194" i="5"/>
  <c r="A195" i="5"/>
  <c r="B195" i="5"/>
  <c r="C195" i="5"/>
  <c r="E195" i="5"/>
  <c r="F195" i="5"/>
  <c r="I195" i="5"/>
  <c r="A196" i="5"/>
  <c r="B196" i="5"/>
  <c r="C196" i="5"/>
  <c r="E196" i="5"/>
  <c r="F196" i="5"/>
  <c r="I196" i="5"/>
  <c r="A197" i="5"/>
  <c r="B197" i="5"/>
  <c r="C197" i="5"/>
  <c r="E197" i="5"/>
  <c r="F197" i="5"/>
  <c r="I197" i="5"/>
  <c r="A145" i="5"/>
  <c r="E145" i="5"/>
  <c r="F145" i="5"/>
  <c r="A146" i="5"/>
  <c r="C146" i="5"/>
  <c r="E146" i="5"/>
  <c r="F146" i="5"/>
  <c r="A147" i="5"/>
  <c r="B147" i="5"/>
  <c r="C147" i="5"/>
  <c r="E147" i="5"/>
  <c r="F147" i="5"/>
  <c r="A148" i="5"/>
  <c r="B148" i="5"/>
  <c r="C148" i="5"/>
  <c r="E148" i="5"/>
  <c r="F148" i="5"/>
  <c r="A149" i="5"/>
  <c r="B149" i="5"/>
  <c r="C149" i="5"/>
  <c r="E149" i="5"/>
  <c r="F149" i="5"/>
  <c r="A150" i="5"/>
  <c r="B150" i="5"/>
  <c r="C150" i="5"/>
  <c r="E150" i="5"/>
  <c r="F150" i="5"/>
  <c r="A151" i="5"/>
  <c r="B151" i="5"/>
  <c r="C151" i="5"/>
  <c r="E151" i="5"/>
  <c r="F151" i="5"/>
  <c r="I151" i="5"/>
  <c r="A152" i="5"/>
  <c r="B152" i="5"/>
  <c r="C152" i="5"/>
  <c r="E152" i="5"/>
  <c r="F152" i="5"/>
  <c r="A153" i="5"/>
  <c r="B153" i="5"/>
  <c r="C153" i="5"/>
  <c r="E153" i="5"/>
  <c r="F153" i="5"/>
  <c r="A154" i="5"/>
  <c r="B154" i="5"/>
  <c r="C154" i="5"/>
  <c r="E154" i="5"/>
  <c r="F154" i="5"/>
  <c r="A155" i="5"/>
  <c r="B155" i="5"/>
  <c r="C155" i="5"/>
  <c r="E155" i="5"/>
  <c r="F155" i="5"/>
  <c r="A156" i="5"/>
  <c r="B156" i="5"/>
  <c r="C156" i="5"/>
  <c r="E156" i="5"/>
  <c r="F156" i="5"/>
  <c r="G156" i="5"/>
  <c r="A157" i="5"/>
  <c r="B157" i="5"/>
  <c r="C157" i="5"/>
  <c r="E157" i="5"/>
  <c r="F157" i="5"/>
  <c r="A158" i="5"/>
  <c r="B158" i="5"/>
  <c r="C158" i="5"/>
  <c r="E158" i="5"/>
  <c r="F158" i="5"/>
  <c r="A159" i="5"/>
  <c r="B159" i="5"/>
  <c r="C159" i="5"/>
  <c r="E159" i="5"/>
  <c r="F159" i="5"/>
  <c r="I159" i="5"/>
  <c r="A160" i="5"/>
  <c r="B160" i="5"/>
  <c r="C160" i="5"/>
  <c r="E160" i="5"/>
  <c r="F160" i="5"/>
  <c r="G160" i="5"/>
  <c r="A161" i="5"/>
  <c r="B161" i="5"/>
  <c r="C161" i="5"/>
  <c r="E161" i="5"/>
  <c r="F161" i="5"/>
  <c r="A162" i="5"/>
  <c r="B162" i="5"/>
  <c r="C162" i="5"/>
  <c r="E162" i="5"/>
  <c r="F162" i="5"/>
  <c r="A163" i="5"/>
  <c r="B163" i="5"/>
  <c r="C163" i="5"/>
  <c r="E163" i="5"/>
  <c r="F163" i="5"/>
  <c r="A164" i="5"/>
  <c r="B164" i="5"/>
  <c r="C164" i="5"/>
  <c r="E164" i="5"/>
  <c r="F164" i="5"/>
  <c r="A165" i="5"/>
  <c r="B165" i="5"/>
  <c r="C165" i="5"/>
  <c r="E165" i="5"/>
  <c r="F165" i="5"/>
  <c r="A166" i="5"/>
  <c r="B166" i="5"/>
  <c r="C166" i="5"/>
  <c r="E166" i="5"/>
  <c r="F166" i="5"/>
  <c r="A167" i="5"/>
  <c r="B167" i="5"/>
  <c r="C167" i="5"/>
  <c r="E167" i="5"/>
  <c r="F167" i="5"/>
  <c r="A168" i="5"/>
  <c r="B168" i="5"/>
  <c r="C168" i="5"/>
  <c r="E168" i="5"/>
  <c r="F168" i="5"/>
  <c r="A169" i="5"/>
  <c r="B169" i="5"/>
  <c r="C169" i="5"/>
  <c r="E169" i="5"/>
  <c r="F169" i="5"/>
  <c r="A174" i="5"/>
  <c r="C174" i="5"/>
  <c r="E174" i="5"/>
  <c r="F174" i="5"/>
  <c r="C173" i="5"/>
  <c r="A173" i="5"/>
  <c r="F173" i="5"/>
  <c r="E173" i="5"/>
  <c r="B8" i="5"/>
  <c r="C8" i="5"/>
  <c r="E8" i="5"/>
  <c r="F8" i="5"/>
  <c r="L9" i="1"/>
  <c r="B9" i="5"/>
  <c r="C9" i="5"/>
  <c r="E9" i="5"/>
  <c r="F9" i="5"/>
  <c r="L10" i="1"/>
  <c r="M10" i="1" s="1"/>
  <c r="H9" i="5" s="1"/>
  <c r="B10" i="5"/>
  <c r="C10" i="5"/>
  <c r="E10" i="5"/>
  <c r="F10" i="5"/>
  <c r="L11" i="1"/>
  <c r="M10" i="5"/>
  <c r="B11" i="5"/>
  <c r="C11" i="5"/>
  <c r="E11" i="5"/>
  <c r="F11" i="5"/>
  <c r="L12" i="1"/>
  <c r="M11" i="5"/>
  <c r="B12" i="5"/>
  <c r="C12" i="5"/>
  <c r="E12" i="5"/>
  <c r="F12" i="5"/>
  <c r="L13" i="1"/>
  <c r="M13" i="1"/>
  <c r="H12" i="5" s="1"/>
  <c r="B13" i="5"/>
  <c r="C13" i="5"/>
  <c r="E13" i="5"/>
  <c r="F13" i="5"/>
  <c r="L14" i="1"/>
  <c r="B14" i="5"/>
  <c r="C14" i="5"/>
  <c r="E14" i="5"/>
  <c r="F14" i="5"/>
  <c r="G14" i="5"/>
  <c r="L15" i="1"/>
  <c r="M15" i="1" s="1"/>
  <c r="H14" i="5" s="1"/>
  <c r="M14" i="5"/>
  <c r="B15" i="5"/>
  <c r="C15" i="5"/>
  <c r="E15" i="5"/>
  <c r="F15" i="5"/>
  <c r="L16" i="1"/>
  <c r="M15" i="5"/>
  <c r="B16" i="5"/>
  <c r="C16" i="5"/>
  <c r="E16" i="5"/>
  <c r="F16" i="5"/>
  <c r="L17" i="1"/>
  <c r="B17" i="5"/>
  <c r="C17" i="5"/>
  <c r="E17" i="5"/>
  <c r="F17" i="5"/>
  <c r="L18" i="1"/>
  <c r="M18" i="1" s="1"/>
  <c r="H17" i="5" s="1"/>
  <c r="M17" i="5"/>
  <c r="B18" i="5"/>
  <c r="C18" i="5"/>
  <c r="E18" i="5"/>
  <c r="F18" i="5"/>
  <c r="L19" i="1"/>
  <c r="M18" i="5"/>
  <c r="B19" i="5"/>
  <c r="C19" i="5"/>
  <c r="E19" i="5"/>
  <c r="F19" i="5"/>
  <c r="L20" i="1"/>
  <c r="M19" i="5"/>
  <c r="B20" i="5"/>
  <c r="C20" i="5"/>
  <c r="E20" i="5"/>
  <c r="F20" i="5"/>
  <c r="L21" i="1"/>
  <c r="M20" i="5"/>
  <c r="B21" i="5"/>
  <c r="C21" i="5"/>
  <c r="E21" i="5"/>
  <c r="F21" i="5"/>
  <c r="L22" i="1"/>
  <c r="B22" i="5"/>
  <c r="C22" i="5"/>
  <c r="E22" i="5"/>
  <c r="F22" i="5"/>
  <c r="L23" i="1"/>
  <c r="B23" i="5"/>
  <c r="C23" i="5"/>
  <c r="E23" i="5"/>
  <c r="F23" i="5"/>
  <c r="L24" i="1"/>
  <c r="B24" i="5"/>
  <c r="C24" i="5"/>
  <c r="E24" i="5"/>
  <c r="F24" i="5"/>
  <c r="L25" i="1"/>
  <c r="B25" i="5"/>
  <c r="C25" i="5"/>
  <c r="E25" i="5"/>
  <c r="F25" i="5"/>
  <c r="L26" i="1"/>
  <c r="M25" i="5"/>
  <c r="B26" i="5"/>
  <c r="C26" i="5"/>
  <c r="E26" i="5"/>
  <c r="F26" i="5"/>
  <c r="L27" i="1"/>
  <c r="B30" i="5"/>
  <c r="F30" i="5"/>
  <c r="B31" i="5"/>
  <c r="C31" i="5"/>
  <c r="F31" i="5"/>
  <c r="B32" i="5"/>
  <c r="C32" i="5"/>
  <c r="F32" i="5"/>
  <c r="G32" i="5"/>
  <c r="I32" i="5"/>
  <c r="B33" i="5"/>
  <c r="C33" i="5"/>
  <c r="F33" i="5"/>
  <c r="B34" i="5"/>
  <c r="C34" i="5"/>
  <c r="F34" i="5"/>
  <c r="L35" i="1"/>
  <c r="B35" i="5"/>
  <c r="C35" i="5"/>
  <c r="F35" i="5"/>
  <c r="L36" i="1"/>
  <c r="M35" i="5"/>
  <c r="B36" i="5"/>
  <c r="C36" i="5"/>
  <c r="F36" i="5"/>
  <c r="L37" i="1"/>
  <c r="B37" i="5"/>
  <c r="C37" i="5"/>
  <c r="F37" i="5"/>
  <c r="L38" i="1"/>
  <c r="M37" i="5"/>
  <c r="B38" i="5"/>
  <c r="C38" i="5"/>
  <c r="F38" i="5"/>
  <c r="L39" i="1"/>
  <c r="M38" i="5"/>
  <c r="B39" i="5"/>
  <c r="C39" i="5"/>
  <c r="E39" i="5"/>
  <c r="F39" i="5"/>
  <c r="L40" i="1"/>
  <c r="M39" i="5"/>
  <c r="B40" i="5"/>
  <c r="C40" i="5"/>
  <c r="F40" i="5"/>
  <c r="L41" i="1"/>
  <c r="M41" i="1" s="1"/>
  <c r="H40" i="5" s="1"/>
  <c r="M40" i="5"/>
  <c r="B41" i="5"/>
  <c r="C41" i="5"/>
  <c r="F41" i="5"/>
  <c r="L42" i="1"/>
  <c r="M41" i="5"/>
  <c r="B42" i="5"/>
  <c r="C42" i="5"/>
  <c r="E42" i="5"/>
  <c r="F42" i="5"/>
  <c r="L43" i="1"/>
  <c r="V43" i="1" s="1"/>
  <c r="M42" i="5"/>
  <c r="B43" i="5"/>
  <c r="C43" i="5"/>
  <c r="E43" i="5"/>
  <c r="F43" i="5"/>
  <c r="L44" i="1"/>
  <c r="B44" i="5"/>
  <c r="C44" i="5"/>
  <c r="E44" i="5"/>
  <c r="F44" i="5"/>
  <c r="L45" i="1"/>
  <c r="V45" i="1" s="1"/>
  <c r="B45" i="5"/>
  <c r="C45" i="5"/>
  <c r="E45" i="5"/>
  <c r="F45" i="5"/>
  <c r="L46" i="1"/>
  <c r="M45" i="5"/>
  <c r="B46" i="5"/>
  <c r="C46" i="5"/>
  <c r="E46" i="5"/>
  <c r="F46" i="5"/>
  <c r="L47" i="1"/>
  <c r="M46" i="5"/>
  <c r="B47" i="5"/>
  <c r="C47" i="5"/>
  <c r="E47" i="5"/>
  <c r="F47" i="5"/>
  <c r="G47" i="5"/>
  <c r="L48" i="1"/>
  <c r="M47" i="5"/>
  <c r="B48" i="5"/>
  <c r="C48" i="5"/>
  <c r="E48" i="5"/>
  <c r="F48" i="5"/>
  <c r="L49" i="1"/>
  <c r="V49" i="1" s="1"/>
  <c r="B49" i="5"/>
  <c r="C49" i="5"/>
  <c r="E49" i="5"/>
  <c r="F49" i="5"/>
  <c r="L50" i="1"/>
  <c r="B76" i="5"/>
  <c r="E76" i="5"/>
  <c r="F76" i="5"/>
  <c r="L54" i="1"/>
  <c r="S54" i="1"/>
  <c r="B77" i="5"/>
  <c r="C77" i="5"/>
  <c r="E77" i="5"/>
  <c r="F77" i="5"/>
  <c r="L55" i="1"/>
  <c r="S55" i="1"/>
  <c r="B78" i="5"/>
  <c r="C78" i="5"/>
  <c r="E78" i="5"/>
  <c r="F78" i="5"/>
  <c r="L56" i="1"/>
  <c r="S56" i="1"/>
  <c r="B79" i="5"/>
  <c r="C79" i="5"/>
  <c r="E79" i="5"/>
  <c r="F79" i="5"/>
  <c r="L57" i="1"/>
  <c r="S57" i="1"/>
  <c r="B80" i="5"/>
  <c r="C80" i="5"/>
  <c r="E80" i="5"/>
  <c r="F80" i="5"/>
  <c r="L58" i="1"/>
  <c r="S58" i="1"/>
  <c r="B81" i="5"/>
  <c r="C81" i="5"/>
  <c r="E81" i="5"/>
  <c r="F81" i="5"/>
  <c r="L59" i="1"/>
  <c r="S59" i="1"/>
  <c r="B82" i="5"/>
  <c r="C82" i="5"/>
  <c r="E82" i="5"/>
  <c r="F82" i="5"/>
  <c r="L60" i="1"/>
  <c r="M82" i="5"/>
  <c r="I82" i="5"/>
  <c r="S60" i="1"/>
  <c r="B83" i="5"/>
  <c r="C83" i="5"/>
  <c r="E83" i="5"/>
  <c r="F83" i="5"/>
  <c r="L61" i="1"/>
  <c r="S61" i="1"/>
  <c r="B84" i="5"/>
  <c r="C84" i="5"/>
  <c r="E84" i="5"/>
  <c r="F84" i="5"/>
  <c r="L62" i="1"/>
  <c r="M84" i="5"/>
  <c r="S62" i="1"/>
  <c r="B85" i="5"/>
  <c r="C85" i="5"/>
  <c r="E85" i="5"/>
  <c r="F85" i="5"/>
  <c r="L63" i="1"/>
  <c r="S63" i="1"/>
  <c r="B86" i="5"/>
  <c r="C86" i="5"/>
  <c r="E86" i="5"/>
  <c r="F86" i="5"/>
  <c r="L64" i="1"/>
  <c r="M86" i="5"/>
  <c r="S64" i="1"/>
  <c r="B87" i="5"/>
  <c r="C87" i="5"/>
  <c r="E87" i="5"/>
  <c r="F87" i="5"/>
  <c r="L65" i="1"/>
  <c r="S65" i="1"/>
  <c r="B88" i="5"/>
  <c r="C88" i="5"/>
  <c r="E88" i="5"/>
  <c r="F88" i="5"/>
  <c r="L66" i="1"/>
  <c r="I88" i="5"/>
  <c r="S66" i="1"/>
  <c r="B89" i="5"/>
  <c r="C89" i="5"/>
  <c r="E89" i="5"/>
  <c r="F89" i="5"/>
  <c r="L67" i="1"/>
  <c r="S67" i="1"/>
  <c r="B90" i="5"/>
  <c r="C90" i="5"/>
  <c r="E90" i="5"/>
  <c r="F90" i="5"/>
  <c r="L68" i="1"/>
  <c r="S68" i="1"/>
  <c r="B91" i="5"/>
  <c r="C91" i="5"/>
  <c r="E91" i="5"/>
  <c r="F91" i="5"/>
  <c r="L69" i="1"/>
  <c r="S69" i="1"/>
  <c r="T69" i="1" s="1"/>
  <c r="J91" i="5" s="1"/>
  <c r="B92" i="5"/>
  <c r="C92" i="5"/>
  <c r="E92" i="5"/>
  <c r="F92" i="5"/>
  <c r="L70" i="1"/>
  <c r="S70" i="1"/>
  <c r="B93" i="5"/>
  <c r="C93" i="5"/>
  <c r="E93" i="5"/>
  <c r="F93" i="5"/>
  <c r="L71" i="1"/>
  <c r="S71" i="1"/>
  <c r="B94" i="5"/>
  <c r="C94" i="5"/>
  <c r="E94" i="5"/>
  <c r="F94" i="5"/>
  <c r="G94" i="5"/>
  <c r="L72" i="1"/>
  <c r="M72" i="1" s="1"/>
  <c r="H94" i="5" s="1"/>
  <c r="S72" i="1"/>
  <c r="T72" i="1" s="1"/>
  <c r="J94" i="5" s="1"/>
  <c r="B95" i="5"/>
  <c r="C95" i="5"/>
  <c r="E95" i="5"/>
  <c r="F95" i="5"/>
  <c r="L73" i="1"/>
  <c r="S73" i="1"/>
  <c r="B53" i="5"/>
  <c r="F53" i="5"/>
  <c r="B54" i="5"/>
  <c r="C54" i="5"/>
  <c r="F54" i="5"/>
  <c r="B55" i="5"/>
  <c r="C55" i="5"/>
  <c r="F55" i="5"/>
  <c r="B56" i="5"/>
  <c r="C56" i="5"/>
  <c r="F56" i="5"/>
  <c r="B57" i="5"/>
  <c r="C57" i="5"/>
  <c r="E57" i="5"/>
  <c r="F57" i="5"/>
  <c r="G57" i="5"/>
  <c r="B58" i="5"/>
  <c r="C58" i="5"/>
  <c r="E58" i="5"/>
  <c r="F58" i="5"/>
  <c r="B59" i="5"/>
  <c r="C59" i="5"/>
  <c r="F59" i="5"/>
  <c r="B60" i="5"/>
  <c r="C60" i="5"/>
  <c r="F60" i="5"/>
  <c r="B61" i="5"/>
  <c r="C61" i="5"/>
  <c r="E61" i="5"/>
  <c r="F61" i="5"/>
  <c r="I61" i="5"/>
  <c r="B62" i="5"/>
  <c r="C62" i="5"/>
  <c r="F62" i="5"/>
  <c r="B63" i="5"/>
  <c r="C63" i="5"/>
  <c r="F63" i="5"/>
  <c r="G63" i="5"/>
  <c r="B64" i="5"/>
  <c r="C64" i="5"/>
  <c r="F64" i="5"/>
  <c r="B65" i="5"/>
  <c r="C65" i="5"/>
  <c r="F65" i="5"/>
  <c r="B66" i="5"/>
  <c r="C66" i="5"/>
  <c r="F66" i="5"/>
  <c r="B67" i="5"/>
  <c r="C67" i="5"/>
  <c r="F67" i="5"/>
  <c r="G67" i="5"/>
  <c r="B68" i="5"/>
  <c r="C68" i="5"/>
  <c r="F68" i="5"/>
  <c r="B69" i="5"/>
  <c r="C69" i="5"/>
  <c r="F69" i="5"/>
  <c r="I69" i="5"/>
  <c r="B70" i="5"/>
  <c r="C70" i="5"/>
  <c r="F70" i="5"/>
  <c r="B71" i="5"/>
  <c r="C71" i="5"/>
  <c r="F71" i="5"/>
  <c r="B72" i="5"/>
  <c r="C72" i="5"/>
  <c r="E72" i="5"/>
  <c r="F72" i="5"/>
  <c r="B122" i="5"/>
  <c r="E122" i="5"/>
  <c r="F122" i="5"/>
  <c r="B123" i="5"/>
  <c r="C123" i="5"/>
  <c r="E123" i="5"/>
  <c r="F123" i="5"/>
  <c r="G123" i="5"/>
  <c r="B124" i="5"/>
  <c r="C124" i="5"/>
  <c r="E124" i="5"/>
  <c r="F124" i="5"/>
  <c r="G124" i="5"/>
  <c r="B125" i="5"/>
  <c r="C125" i="5"/>
  <c r="E125" i="5"/>
  <c r="F125" i="5"/>
  <c r="B126" i="5"/>
  <c r="C126" i="5"/>
  <c r="E126" i="5"/>
  <c r="F126" i="5"/>
  <c r="G126" i="5"/>
  <c r="B127" i="5"/>
  <c r="C127" i="5"/>
  <c r="E127" i="5"/>
  <c r="F127" i="5"/>
  <c r="B128" i="5"/>
  <c r="C128" i="5"/>
  <c r="E128" i="5"/>
  <c r="F128" i="5"/>
  <c r="G128" i="5"/>
  <c r="B129" i="5"/>
  <c r="C129" i="5"/>
  <c r="E129" i="5"/>
  <c r="F129" i="5"/>
  <c r="G129" i="5"/>
  <c r="B130" i="5"/>
  <c r="C130" i="5"/>
  <c r="E130" i="5"/>
  <c r="F130" i="5"/>
  <c r="B131" i="5"/>
  <c r="C131" i="5"/>
  <c r="E131" i="5"/>
  <c r="F131" i="5"/>
  <c r="G131" i="5"/>
  <c r="B132" i="5"/>
  <c r="C132" i="5"/>
  <c r="E132" i="5"/>
  <c r="F132" i="5"/>
  <c r="G132" i="5"/>
  <c r="B133" i="5"/>
  <c r="C133" i="5"/>
  <c r="E133" i="5"/>
  <c r="F133" i="5"/>
  <c r="G133" i="5"/>
  <c r="B134" i="5"/>
  <c r="C134" i="5"/>
  <c r="E134" i="5"/>
  <c r="F134" i="5"/>
  <c r="G134" i="5"/>
  <c r="B135" i="5"/>
  <c r="C135" i="5"/>
  <c r="E135" i="5"/>
  <c r="F135" i="5"/>
  <c r="G135" i="5"/>
  <c r="B136" i="5"/>
  <c r="C136" i="5"/>
  <c r="E136" i="5"/>
  <c r="F136" i="5"/>
  <c r="G136" i="5"/>
  <c r="I136" i="5"/>
  <c r="B137" i="5"/>
  <c r="C137" i="5"/>
  <c r="E137" i="5"/>
  <c r="F137" i="5"/>
  <c r="G137" i="5"/>
  <c r="B138" i="5"/>
  <c r="C138" i="5"/>
  <c r="E138" i="5"/>
  <c r="F138" i="5"/>
  <c r="G138" i="5"/>
  <c r="B139" i="5"/>
  <c r="C139" i="5"/>
  <c r="E139" i="5"/>
  <c r="F139" i="5"/>
  <c r="B140" i="5"/>
  <c r="C140" i="5"/>
  <c r="E140" i="5"/>
  <c r="F140" i="5"/>
  <c r="G140" i="5"/>
  <c r="B141" i="5"/>
  <c r="C141" i="5"/>
  <c r="E141" i="5"/>
  <c r="F141" i="5"/>
  <c r="G141" i="5"/>
  <c r="B99" i="5"/>
  <c r="E99" i="5"/>
  <c r="F99" i="5"/>
  <c r="B100" i="5"/>
  <c r="C100" i="5"/>
  <c r="E100" i="5"/>
  <c r="F100" i="5"/>
  <c r="B101" i="5"/>
  <c r="C101" i="5"/>
  <c r="E101" i="5"/>
  <c r="F101" i="5"/>
  <c r="I101" i="5"/>
  <c r="B102" i="5"/>
  <c r="C102" i="5"/>
  <c r="E102" i="5"/>
  <c r="F102" i="5"/>
  <c r="I102" i="5"/>
  <c r="B103" i="5"/>
  <c r="C103" i="5"/>
  <c r="E103" i="5"/>
  <c r="F103" i="5"/>
  <c r="B104" i="5"/>
  <c r="C104" i="5"/>
  <c r="E104" i="5"/>
  <c r="F104" i="5"/>
  <c r="B105" i="5"/>
  <c r="C105" i="5"/>
  <c r="E105" i="5"/>
  <c r="F105" i="5"/>
  <c r="I105" i="5"/>
  <c r="B106" i="5"/>
  <c r="C106" i="5"/>
  <c r="E106" i="5"/>
  <c r="F106" i="5"/>
  <c r="B107" i="5"/>
  <c r="C107" i="5"/>
  <c r="E107" i="5"/>
  <c r="F107" i="5"/>
  <c r="B108" i="5"/>
  <c r="C108" i="5"/>
  <c r="E108" i="5"/>
  <c r="F108" i="5"/>
  <c r="G108" i="5"/>
  <c r="B109" i="5"/>
  <c r="C109" i="5"/>
  <c r="E109" i="5"/>
  <c r="F109" i="5"/>
  <c r="B110" i="5"/>
  <c r="C110" i="5"/>
  <c r="E110" i="5"/>
  <c r="F110" i="5"/>
  <c r="B111" i="5"/>
  <c r="C111" i="5"/>
  <c r="E111" i="5"/>
  <c r="F111" i="5"/>
  <c r="B112" i="5"/>
  <c r="C112" i="5"/>
  <c r="E112" i="5"/>
  <c r="F112" i="5"/>
  <c r="G112" i="5"/>
  <c r="B113" i="5"/>
  <c r="C113" i="5"/>
  <c r="E113" i="5"/>
  <c r="F113" i="5"/>
  <c r="I113" i="5"/>
  <c r="B114" i="5"/>
  <c r="C114" i="5"/>
  <c r="E114" i="5"/>
  <c r="F114" i="5"/>
  <c r="B115" i="5"/>
  <c r="C115" i="5"/>
  <c r="E115" i="5"/>
  <c r="F115" i="5"/>
  <c r="B116" i="5"/>
  <c r="C116" i="5"/>
  <c r="E116" i="5"/>
  <c r="F116" i="5"/>
  <c r="B117" i="5"/>
  <c r="C117" i="5"/>
  <c r="E117" i="5"/>
  <c r="F117" i="5"/>
  <c r="B118" i="5"/>
  <c r="C118" i="5"/>
  <c r="E118" i="5"/>
  <c r="F118" i="5"/>
  <c r="F7" i="5"/>
  <c r="E7" i="5"/>
  <c r="B7" i="5"/>
  <c r="A7" i="5"/>
  <c r="A8" i="5"/>
  <c r="A9" i="5"/>
  <c r="A10" i="5"/>
  <c r="A11" i="5"/>
  <c r="A12" i="5"/>
  <c r="A13" i="5"/>
  <c r="A14" i="5"/>
  <c r="A15" i="5"/>
  <c r="A16" i="5"/>
  <c r="A17" i="5"/>
  <c r="A18" i="5"/>
  <c r="A19" i="5"/>
  <c r="A20" i="5"/>
  <c r="A21" i="5"/>
  <c r="A22" i="5"/>
  <c r="A23" i="5"/>
  <c r="A24" i="5"/>
  <c r="A25" i="5"/>
  <c r="A26" i="5"/>
  <c r="A30" i="5"/>
  <c r="A31" i="5"/>
  <c r="A32" i="5"/>
  <c r="A33" i="5"/>
  <c r="A34" i="5"/>
  <c r="A35" i="5"/>
  <c r="A36" i="5"/>
  <c r="A37" i="5"/>
  <c r="A38" i="5"/>
  <c r="A39" i="5"/>
  <c r="A40" i="5"/>
  <c r="A41" i="5"/>
  <c r="A42" i="5"/>
  <c r="A43" i="5"/>
  <c r="A44" i="5"/>
  <c r="A45" i="5"/>
  <c r="A46" i="5"/>
  <c r="A47" i="5"/>
  <c r="A48" i="5"/>
  <c r="A49" i="5"/>
  <c r="A76" i="5"/>
  <c r="A77" i="5"/>
  <c r="A78" i="5"/>
  <c r="A79" i="5"/>
  <c r="A80" i="5"/>
  <c r="A81" i="5"/>
  <c r="A82" i="5"/>
  <c r="A83" i="5"/>
  <c r="A84" i="5"/>
  <c r="A85" i="5"/>
  <c r="A86" i="5"/>
  <c r="A87" i="5"/>
  <c r="A88" i="5"/>
  <c r="A89" i="5"/>
  <c r="A90" i="5"/>
  <c r="A91" i="5"/>
  <c r="A92" i="5"/>
  <c r="A93" i="5"/>
  <c r="A94" i="5"/>
  <c r="A95" i="5"/>
  <c r="A53" i="5"/>
  <c r="A54" i="5"/>
  <c r="A55" i="5"/>
  <c r="A56" i="5"/>
  <c r="A57" i="5"/>
  <c r="A58" i="5"/>
  <c r="A59" i="5"/>
  <c r="A60" i="5"/>
  <c r="A61" i="5"/>
  <c r="A62" i="5"/>
  <c r="A63" i="5"/>
  <c r="A64" i="5"/>
  <c r="A65" i="5"/>
  <c r="A66" i="5"/>
  <c r="A67" i="5"/>
  <c r="A68" i="5"/>
  <c r="A69" i="5"/>
  <c r="A70" i="5"/>
  <c r="A71" i="5"/>
  <c r="A72" i="5"/>
  <c r="A122" i="5"/>
  <c r="A123" i="5"/>
  <c r="A124" i="5"/>
  <c r="A125" i="5"/>
  <c r="A126" i="5"/>
  <c r="A127" i="5"/>
  <c r="A128" i="5"/>
  <c r="A129" i="5"/>
  <c r="A130" i="5"/>
  <c r="A131" i="5"/>
  <c r="A132" i="5"/>
  <c r="A133" i="5"/>
  <c r="A134" i="5"/>
  <c r="A135" i="5"/>
  <c r="A136" i="5"/>
  <c r="A137" i="5"/>
  <c r="A138" i="5"/>
  <c r="A139" i="5"/>
  <c r="A140" i="5"/>
  <c r="A141" i="5"/>
  <c r="A99" i="5"/>
  <c r="A100" i="5"/>
  <c r="A101" i="5"/>
  <c r="A102" i="5"/>
  <c r="A103" i="5"/>
  <c r="A104" i="5"/>
  <c r="A105" i="5"/>
  <c r="A106" i="5"/>
  <c r="A107" i="5"/>
  <c r="A108" i="5"/>
  <c r="A109" i="5"/>
  <c r="A110" i="5"/>
  <c r="A111" i="5"/>
  <c r="A112" i="5"/>
  <c r="A113" i="5"/>
  <c r="A114" i="5"/>
  <c r="A115" i="5"/>
  <c r="A116" i="5"/>
  <c r="A117" i="5"/>
  <c r="A118" i="5"/>
  <c r="F5" i="1"/>
  <c r="F5" i="3"/>
  <c r="S5" i="1"/>
  <c r="L5" i="1"/>
  <c r="M195" i="5"/>
  <c r="V116" i="1"/>
  <c r="T32" i="1"/>
  <c r="J31" i="5" s="1"/>
  <c r="V18" i="3"/>
  <c r="M183" i="5" s="1"/>
  <c r="M196" i="5"/>
  <c r="V83" i="3"/>
  <c r="V75" i="3"/>
  <c r="M165" i="5"/>
  <c r="M157" i="5"/>
  <c r="M197" i="5"/>
  <c r="V104" i="1"/>
  <c r="I53" i="5"/>
  <c r="V84" i="3"/>
  <c r="G130" i="5"/>
  <c r="G83" i="5"/>
  <c r="T31" i="1"/>
  <c r="J30" i="5" s="1"/>
  <c r="M169" i="5"/>
  <c r="G53" i="5"/>
  <c r="G71" i="5"/>
  <c r="M70" i="5"/>
  <c r="M69" i="5"/>
  <c r="M88" i="1"/>
  <c r="H64" i="5" s="1"/>
  <c r="M64" i="5"/>
  <c r="G72" i="5"/>
  <c r="M79" i="1"/>
  <c r="W79" i="1" s="1"/>
  <c r="M69" i="1"/>
  <c r="H91" i="5" s="1"/>
  <c r="M90" i="5"/>
  <c r="M89" i="5"/>
  <c r="M81" i="5"/>
  <c r="M87" i="5"/>
  <c r="M94" i="5"/>
  <c r="V33" i="1"/>
  <c r="M44" i="5"/>
  <c r="G25" i="5"/>
  <c r="M24" i="1"/>
  <c r="H23" i="5" s="1"/>
  <c r="M22" i="5"/>
  <c r="M26" i="5"/>
  <c r="U42" i="1"/>
  <c r="K41" i="5" s="1"/>
  <c r="G93" i="5"/>
  <c r="G196" i="5"/>
  <c r="G195" i="5"/>
  <c r="G197" i="5"/>
  <c r="V129" i="1"/>
  <c r="V123" i="1"/>
  <c r="U136" i="1"/>
  <c r="K112" i="5" s="1"/>
  <c r="V128" i="1"/>
  <c r="V131" i="1"/>
  <c r="M111" i="5"/>
  <c r="M118" i="5"/>
  <c r="M110" i="5"/>
  <c r="M117" i="5"/>
  <c r="M109" i="5"/>
  <c r="M116" i="5"/>
  <c r="M108" i="5"/>
  <c r="M112" i="5"/>
  <c r="G117" i="5"/>
  <c r="U129" i="1"/>
  <c r="K105" i="5" s="1"/>
  <c r="U137" i="1"/>
  <c r="K113" i="5" s="1"/>
  <c r="V135" i="1"/>
  <c r="V125" i="1"/>
  <c r="V124" i="1"/>
  <c r="U140" i="1"/>
  <c r="K116" i="5" s="1"/>
  <c r="V140" i="1"/>
  <c r="V127" i="1"/>
  <c r="U119" i="1"/>
  <c r="K141" i="5" s="1"/>
  <c r="U117" i="1"/>
  <c r="K139" i="5" s="1"/>
  <c r="U109" i="1"/>
  <c r="K131" i="5" s="1"/>
  <c r="M138" i="5"/>
  <c r="M141" i="5"/>
  <c r="M133" i="5"/>
  <c r="M140" i="5"/>
  <c r="M136" i="5"/>
  <c r="M139" i="5"/>
  <c r="M135" i="5"/>
  <c r="M134" i="5"/>
  <c r="G139" i="5"/>
  <c r="M9" i="5"/>
  <c r="M24" i="5"/>
  <c r="M16" i="5"/>
  <c r="M8" i="5"/>
  <c r="M23" i="5"/>
  <c r="M21" i="5"/>
  <c r="M13" i="5"/>
  <c r="M12" i="5"/>
  <c r="M48" i="5"/>
  <c r="M49" i="5"/>
  <c r="M36" i="5"/>
  <c r="M43" i="5"/>
  <c r="M63" i="5"/>
  <c r="M72" i="5"/>
  <c r="M59" i="5"/>
  <c r="M85" i="5"/>
  <c r="M93" i="5"/>
  <c r="M95" i="5"/>
  <c r="M88" i="5"/>
  <c r="M137" i="5"/>
  <c r="V105" i="1"/>
  <c r="V103" i="1"/>
  <c r="U103" i="1"/>
  <c r="K125" i="5" s="1"/>
  <c r="M115" i="5"/>
  <c r="M105" i="5"/>
  <c r="M114" i="5"/>
  <c r="M113" i="5"/>
  <c r="M106" i="5"/>
  <c r="M107" i="5"/>
  <c r="V50" i="1" l="1"/>
  <c r="U66" i="1"/>
  <c r="K88" i="5" s="1"/>
  <c r="U125" i="1"/>
  <c r="K101" i="5" s="1"/>
  <c r="V31" i="1"/>
  <c r="V32" i="1"/>
  <c r="V17" i="1"/>
  <c r="U40" i="1"/>
  <c r="K39" i="5" s="1"/>
  <c r="M130" i="1"/>
  <c r="H106" i="5" s="1"/>
  <c r="M123" i="1"/>
  <c r="W123" i="1" s="1"/>
  <c r="U17" i="1"/>
  <c r="K16" i="5" s="1"/>
  <c r="U9" i="1"/>
  <c r="K8" i="5" s="1"/>
  <c r="U135" i="1"/>
  <c r="K111" i="5" s="1"/>
  <c r="M136" i="1"/>
  <c r="H112" i="5" s="1"/>
  <c r="T116" i="1"/>
  <c r="J138" i="5" s="1"/>
  <c r="U78" i="1"/>
  <c r="K54" i="5" s="1"/>
  <c r="M129" i="1"/>
  <c r="H105" i="5" s="1"/>
  <c r="V66" i="1"/>
  <c r="U141" i="1"/>
  <c r="K117" i="5" s="1"/>
  <c r="V46" i="1"/>
  <c r="M139" i="1"/>
  <c r="H115" i="5" s="1"/>
  <c r="U133" i="1"/>
  <c r="K109" i="5" s="1"/>
  <c r="V70" i="1"/>
  <c r="M22" i="1"/>
  <c r="H21" i="5" s="1"/>
  <c r="V12" i="1"/>
  <c r="V9" i="1"/>
  <c r="U5" i="1"/>
  <c r="U49" i="1"/>
  <c r="K48" i="5" s="1"/>
  <c r="T27" i="1"/>
  <c r="J26" i="5" s="1"/>
  <c r="U72" i="1"/>
  <c r="K94" i="5" s="1"/>
  <c r="U67" i="1"/>
  <c r="K89" i="5" s="1"/>
  <c r="T42" i="1"/>
  <c r="J41" i="5" s="1"/>
  <c r="M96" i="1"/>
  <c r="H72" i="5" s="1"/>
  <c r="U95" i="1"/>
  <c r="K71" i="5" s="1"/>
  <c r="U92" i="1"/>
  <c r="K68" i="5" s="1"/>
  <c r="U36" i="1"/>
  <c r="K35" i="5" s="1"/>
  <c r="U20" i="1"/>
  <c r="K19" i="5" s="1"/>
  <c r="U12" i="1"/>
  <c r="K11" i="5" s="1"/>
  <c r="U87" i="1"/>
  <c r="K63" i="5" s="1"/>
  <c r="T91" i="1"/>
  <c r="J67" i="5" s="1"/>
  <c r="U115" i="1"/>
  <c r="K137" i="5" s="1"/>
  <c r="U46" i="1"/>
  <c r="K45" i="5" s="1"/>
  <c r="V39" i="1"/>
  <c r="V24" i="1"/>
  <c r="T137" i="1"/>
  <c r="J113" i="5" s="1"/>
  <c r="T66" i="1"/>
  <c r="J88" i="5" s="1"/>
  <c r="V12" i="3"/>
  <c r="M177" i="5" s="1"/>
  <c r="M142" i="1"/>
  <c r="H118" i="5" s="1"/>
  <c r="U69" i="1"/>
  <c r="K91" i="5" s="1"/>
  <c r="M57" i="1"/>
  <c r="V88" i="1"/>
  <c r="T86" i="1"/>
  <c r="J62" i="5" s="1"/>
  <c r="T80" i="1"/>
  <c r="J56" i="5" s="1"/>
  <c r="M138" i="1"/>
  <c r="H114" i="5" s="1"/>
  <c r="G38" i="5"/>
  <c r="U85" i="1"/>
  <c r="K61" i="5" s="1"/>
  <c r="V85" i="1"/>
  <c r="T64" i="1"/>
  <c r="J86" i="5" s="1"/>
  <c r="M63" i="1"/>
  <c r="H85" i="5" s="1"/>
  <c r="V40" i="1"/>
  <c r="M16" i="1"/>
  <c r="H15" i="5" s="1"/>
  <c r="T21" i="1"/>
  <c r="J20" i="5" s="1"/>
  <c r="T14" i="1"/>
  <c r="J13" i="5" s="1"/>
  <c r="U63" i="1"/>
  <c r="K85" i="5" s="1"/>
  <c r="T50" i="1"/>
  <c r="J49" i="5" s="1"/>
  <c r="T43" i="1"/>
  <c r="J42" i="5" s="1"/>
  <c r="M95" i="1"/>
  <c r="H71" i="5" s="1"/>
  <c r="T93" i="1"/>
  <c r="J69" i="5" s="1"/>
  <c r="V15" i="1"/>
  <c r="O105" i="5"/>
  <c r="N105" i="5"/>
  <c r="N103" i="5"/>
  <c r="O103" i="5"/>
  <c r="N141" i="5"/>
  <c r="O141" i="5"/>
  <c r="N130" i="5"/>
  <c r="O130" i="5"/>
  <c r="N72" i="5"/>
  <c r="O72" i="5"/>
  <c r="O53" i="5"/>
  <c r="N53" i="5"/>
  <c r="O77" i="5"/>
  <c r="N77" i="5"/>
  <c r="N46" i="5"/>
  <c r="O46" i="5"/>
  <c r="O36" i="5"/>
  <c r="N36" i="5"/>
  <c r="N162" i="5"/>
  <c r="O162" i="5"/>
  <c r="N184" i="5"/>
  <c r="O184" i="5"/>
  <c r="G69" i="5"/>
  <c r="U93" i="1"/>
  <c r="K69" i="5" s="1"/>
  <c r="M87" i="1"/>
  <c r="H63" i="5" s="1"/>
  <c r="M92" i="1"/>
  <c r="H68" i="5" s="1"/>
  <c r="M140" i="1"/>
  <c r="H116" i="5" s="1"/>
  <c r="M134" i="1"/>
  <c r="H110" i="5" s="1"/>
  <c r="T114" i="1"/>
  <c r="J136" i="5" s="1"/>
  <c r="T46" i="1"/>
  <c r="J45" i="5" s="1"/>
  <c r="T38" i="1"/>
  <c r="J37" i="5" s="1"/>
  <c r="M94" i="1"/>
  <c r="H70" i="5" s="1"/>
  <c r="M89" i="1"/>
  <c r="H65" i="5" s="1"/>
  <c r="T83" i="1"/>
  <c r="J59" i="5" s="1"/>
  <c r="V83" i="1"/>
  <c r="M82" i="1"/>
  <c r="H58" i="5" s="1"/>
  <c r="M80" i="1"/>
  <c r="W80" i="1" s="1"/>
  <c r="V80" i="1"/>
  <c r="T78" i="1"/>
  <c r="J54" i="5" s="1"/>
  <c r="U77" i="1"/>
  <c r="K53" i="5" s="1"/>
  <c r="I127" i="5"/>
  <c r="U105" i="1"/>
  <c r="K127" i="5" s="1"/>
  <c r="T136" i="1"/>
  <c r="J112" i="5" s="1"/>
  <c r="G68" i="5"/>
  <c r="V86" i="1"/>
  <c r="O139" i="5"/>
  <c r="N139" i="5"/>
  <c r="N133" i="5"/>
  <c r="O133" i="5"/>
  <c r="N63" i="5"/>
  <c r="O63" i="5"/>
  <c r="N88" i="5"/>
  <c r="O88" i="5"/>
  <c r="G85" i="5"/>
  <c r="O42" i="5"/>
  <c r="N42" i="5"/>
  <c r="N150" i="5"/>
  <c r="O150" i="5"/>
  <c r="N195" i="5"/>
  <c r="O195" i="5"/>
  <c r="N187" i="5"/>
  <c r="O187" i="5"/>
  <c r="U118" i="1"/>
  <c r="K140" i="5" s="1"/>
  <c r="I140" i="5"/>
  <c r="M103" i="1"/>
  <c r="W103" i="1" s="1"/>
  <c r="M118" i="1"/>
  <c r="H140" i="5" s="1"/>
  <c r="G111" i="5"/>
  <c r="V142" i="1"/>
  <c r="V41" i="1"/>
  <c r="V114" i="1"/>
  <c r="V95" i="1"/>
  <c r="O117" i="5"/>
  <c r="N117" i="5"/>
  <c r="N115" i="5"/>
  <c r="O115" i="5"/>
  <c r="O108" i="5"/>
  <c r="N108" i="5"/>
  <c r="N106" i="5"/>
  <c r="O106" i="5"/>
  <c r="O101" i="5"/>
  <c r="N101" i="5"/>
  <c r="O99" i="5"/>
  <c r="N99" i="5"/>
  <c r="O131" i="5"/>
  <c r="N131" i="5"/>
  <c r="N126" i="5"/>
  <c r="O126" i="5"/>
  <c r="N69" i="5"/>
  <c r="O69" i="5"/>
  <c r="O67" i="5"/>
  <c r="N67" i="5"/>
  <c r="N57" i="5"/>
  <c r="O57" i="5"/>
  <c r="G54" i="5"/>
  <c r="M65" i="1"/>
  <c r="H87" i="5" s="1"/>
  <c r="T60" i="1"/>
  <c r="J82" i="5" s="1"/>
  <c r="T59" i="1"/>
  <c r="J81" i="5" s="1"/>
  <c r="T55" i="1"/>
  <c r="J77" i="5" s="1"/>
  <c r="N32" i="5"/>
  <c r="O32" i="5"/>
  <c r="N163" i="5"/>
  <c r="O163" i="5"/>
  <c r="O160" i="5"/>
  <c r="N160" i="5"/>
  <c r="O148" i="5"/>
  <c r="N148" i="5"/>
  <c r="N196" i="5"/>
  <c r="O196" i="5"/>
  <c r="N193" i="5"/>
  <c r="O193" i="5"/>
  <c r="M133" i="1"/>
  <c r="H109" i="5" s="1"/>
  <c r="T113" i="1"/>
  <c r="J135" i="5" s="1"/>
  <c r="T37" i="1"/>
  <c r="J36" i="5" s="1"/>
  <c r="T87" i="1"/>
  <c r="J63" i="5" s="1"/>
  <c r="M116" i="1"/>
  <c r="H138" i="5" s="1"/>
  <c r="U79" i="1"/>
  <c r="K55" i="5" s="1"/>
  <c r="V136" i="1"/>
  <c r="G8" i="5"/>
  <c r="M50" i="1"/>
  <c r="H49" i="5" s="1"/>
  <c r="V18" i="1"/>
  <c r="G48" i="5"/>
  <c r="O112" i="5"/>
  <c r="N112" i="5"/>
  <c r="G102" i="5"/>
  <c r="I138" i="5"/>
  <c r="O136" i="5"/>
  <c r="N136" i="5"/>
  <c r="N65" i="5"/>
  <c r="O65" i="5"/>
  <c r="N55" i="5"/>
  <c r="O55" i="5"/>
  <c r="M73" i="1"/>
  <c r="H95" i="5" s="1"/>
  <c r="N90" i="5"/>
  <c r="O90" i="5"/>
  <c r="T65" i="1"/>
  <c r="J87" i="5" s="1"/>
  <c r="V64" i="1"/>
  <c r="N83" i="5"/>
  <c r="O83" i="5"/>
  <c r="O82" i="5"/>
  <c r="N82" i="5"/>
  <c r="O78" i="5"/>
  <c r="N78" i="5"/>
  <c r="O43" i="5"/>
  <c r="N43" i="5"/>
  <c r="V27" i="1"/>
  <c r="N166" i="5"/>
  <c r="O166" i="5"/>
  <c r="O156" i="5"/>
  <c r="N156" i="5"/>
  <c r="O190" i="5"/>
  <c r="N190" i="5"/>
  <c r="O182" i="5"/>
  <c r="N182" i="5"/>
  <c r="U139" i="1"/>
  <c r="K115" i="5" s="1"/>
  <c r="M27" i="1"/>
  <c r="H26" i="5" s="1"/>
  <c r="M93" i="1"/>
  <c r="H69" i="5" s="1"/>
  <c r="M5" i="1"/>
  <c r="O113" i="5"/>
  <c r="N113" i="5"/>
  <c r="O104" i="5"/>
  <c r="N104" i="5"/>
  <c r="N137" i="5"/>
  <c r="O137" i="5"/>
  <c r="N134" i="5"/>
  <c r="O134" i="5"/>
  <c r="O124" i="5"/>
  <c r="N124" i="5"/>
  <c r="O122" i="5"/>
  <c r="N122" i="5"/>
  <c r="N71" i="5"/>
  <c r="O71" i="5"/>
  <c r="N93" i="5"/>
  <c r="O93" i="5"/>
  <c r="T68" i="1"/>
  <c r="J90" i="5" s="1"/>
  <c r="M67" i="1"/>
  <c r="H89" i="5" s="1"/>
  <c r="N84" i="5"/>
  <c r="O84" i="5"/>
  <c r="N79" i="5"/>
  <c r="O79" i="5"/>
  <c r="M55" i="1"/>
  <c r="W55" i="1" s="1"/>
  <c r="N49" i="5"/>
  <c r="O49" i="5"/>
  <c r="V48" i="1"/>
  <c r="V47" i="1"/>
  <c r="M43" i="1"/>
  <c r="H42" i="5" s="1"/>
  <c r="M39" i="1"/>
  <c r="H38" i="5" s="1"/>
  <c r="O37" i="5"/>
  <c r="N37" i="5"/>
  <c r="O167" i="5"/>
  <c r="N167" i="5"/>
  <c r="N157" i="5"/>
  <c r="O157" i="5"/>
  <c r="U62" i="1"/>
  <c r="K84" i="5" s="1"/>
  <c r="I70" i="5"/>
  <c r="V112" i="1"/>
  <c r="T112" i="1"/>
  <c r="J134" i="5" s="1"/>
  <c r="T44" i="1"/>
  <c r="J43" i="5" s="1"/>
  <c r="T96" i="1"/>
  <c r="J72" i="5" s="1"/>
  <c r="M90" i="1"/>
  <c r="H66" i="5" s="1"/>
  <c r="V90" i="1"/>
  <c r="U89" i="1"/>
  <c r="K65" i="5" s="1"/>
  <c r="G80" i="5"/>
  <c r="U58" i="1"/>
  <c r="K80" i="5" s="1"/>
  <c r="M45" i="1"/>
  <c r="H44" i="5" s="1"/>
  <c r="O140" i="5"/>
  <c r="N140" i="5"/>
  <c r="N129" i="5"/>
  <c r="O129" i="5"/>
  <c r="N64" i="5"/>
  <c r="O64" i="5"/>
  <c r="N58" i="5"/>
  <c r="O58" i="5"/>
  <c r="T70" i="1"/>
  <c r="J92" i="5" s="1"/>
  <c r="N92" i="5"/>
  <c r="O92" i="5"/>
  <c r="O85" i="5"/>
  <c r="N85" i="5"/>
  <c r="T61" i="1"/>
  <c r="J83" i="5" s="1"/>
  <c r="N161" i="5"/>
  <c r="O161" i="5"/>
  <c r="N183" i="5"/>
  <c r="O183" i="5"/>
  <c r="T79" i="1"/>
  <c r="V79" i="1"/>
  <c r="T141" i="1"/>
  <c r="J117" i="5" s="1"/>
  <c r="T140" i="1"/>
  <c r="J116" i="5" s="1"/>
  <c r="T132" i="1"/>
  <c r="J108" i="5" s="1"/>
  <c r="N118" i="5"/>
  <c r="O118" i="5"/>
  <c r="O116" i="5"/>
  <c r="N116" i="5"/>
  <c r="N114" i="5"/>
  <c r="O114" i="5"/>
  <c r="N107" i="5"/>
  <c r="O107" i="5"/>
  <c r="O100" i="5"/>
  <c r="N100" i="5"/>
  <c r="N138" i="5"/>
  <c r="O138" i="5"/>
  <c r="O135" i="5"/>
  <c r="N135" i="5"/>
  <c r="N125" i="5"/>
  <c r="O125" i="5"/>
  <c r="N70" i="5"/>
  <c r="O70" i="5"/>
  <c r="T71" i="1"/>
  <c r="J93" i="5" s="1"/>
  <c r="V69" i="1"/>
  <c r="T57" i="1"/>
  <c r="J79" i="5" s="1"/>
  <c r="O45" i="5"/>
  <c r="N45" i="5"/>
  <c r="O38" i="5"/>
  <c r="N38" i="5"/>
  <c r="M35" i="1"/>
  <c r="W35" i="1" s="1"/>
  <c r="I30" i="5"/>
  <c r="V25" i="1"/>
  <c r="M25" i="1"/>
  <c r="H24" i="5" s="1"/>
  <c r="V11" i="1"/>
  <c r="N155" i="5"/>
  <c r="O155" i="5"/>
  <c r="N189" i="5"/>
  <c r="O189" i="5"/>
  <c r="U45" i="1"/>
  <c r="K44" i="5" s="1"/>
  <c r="I44" i="5"/>
  <c r="I89" i="5"/>
  <c r="T117" i="1"/>
  <c r="J139" i="5" s="1"/>
  <c r="T109" i="1"/>
  <c r="J131" i="5" s="1"/>
  <c r="T41" i="1"/>
  <c r="J40" i="5" s="1"/>
  <c r="T89" i="1"/>
  <c r="J65" i="5" s="1"/>
  <c r="O86" i="5"/>
  <c r="N86" i="5"/>
  <c r="O81" i="5"/>
  <c r="N81" i="5"/>
  <c r="N111" i="5"/>
  <c r="O111" i="5"/>
  <c r="O109" i="5"/>
  <c r="N109" i="5"/>
  <c r="N102" i="5"/>
  <c r="O102" i="5"/>
  <c r="O132" i="5"/>
  <c r="N132" i="5"/>
  <c r="O127" i="5"/>
  <c r="N127" i="5"/>
  <c r="N68" i="5"/>
  <c r="O68" i="5"/>
  <c r="N66" i="5"/>
  <c r="O66" i="5"/>
  <c r="N56" i="5"/>
  <c r="O56" i="5"/>
  <c r="N54" i="5"/>
  <c r="O54" i="5"/>
  <c r="N95" i="5"/>
  <c r="O95" i="5"/>
  <c r="N94" i="5"/>
  <c r="O94" i="5"/>
  <c r="N33" i="5"/>
  <c r="O33" i="5"/>
  <c r="N31" i="5"/>
  <c r="O31" i="5"/>
  <c r="O164" i="5"/>
  <c r="N164" i="5"/>
  <c r="O152" i="5"/>
  <c r="N152" i="5"/>
  <c r="N149" i="5"/>
  <c r="O149" i="5"/>
  <c r="O194" i="5"/>
  <c r="N194" i="5"/>
  <c r="O186" i="5"/>
  <c r="N186" i="5"/>
  <c r="V110" i="1"/>
  <c r="T110" i="1"/>
  <c r="J132" i="5" s="1"/>
  <c r="M128" i="1"/>
  <c r="H104" i="5" s="1"/>
  <c r="M137" i="1"/>
  <c r="H113" i="5" s="1"/>
  <c r="O89" i="5"/>
  <c r="N89" i="5"/>
  <c r="N153" i="5"/>
  <c r="O153" i="5"/>
  <c r="U112" i="1"/>
  <c r="K134" i="5" s="1"/>
  <c r="I134" i="5"/>
  <c r="U138" i="1"/>
  <c r="K114" i="5" s="1"/>
  <c r="G114" i="5"/>
  <c r="M141" i="1"/>
  <c r="H117" i="5" s="1"/>
  <c r="M70" i="1"/>
  <c r="H92" i="5" s="1"/>
  <c r="T39" i="1"/>
  <c r="J38" i="5" s="1"/>
  <c r="T45" i="1"/>
  <c r="J44" i="5" s="1"/>
  <c r="T138" i="1"/>
  <c r="J114" i="5" s="1"/>
  <c r="T124" i="1"/>
  <c r="J100" i="5" s="1"/>
  <c r="T35" i="1"/>
  <c r="J34" i="5" s="1"/>
  <c r="N179" i="5"/>
  <c r="O179" i="5"/>
  <c r="M119" i="1"/>
  <c r="H141" i="5" s="1"/>
  <c r="M112" i="1"/>
  <c r="H134" i="5" s="1"/>
  <c r="M108" i="1"/>
  <c r="H130" i="5" s="1"/>
  <c r="M104" i="1"/>
  <c r="W104" i="1" s="1"/>
  <c r="M100" i="1"/>
  <c r="U23" i="1"/>
  <c r="K22" i="5" s="1"/>
  <c r="U15" i="1"/>
  <c r="K14" i="5" s="1"/>
  <c r="T23" i="1"/>
  <c r="J22" i="5" s="1"/>
  <c r="T16" i="1"/>
  <c r="J15" i="5" s="1"/>
  <c r="T8" i="1"/>
  <c r="T111" i="1"/>
  <c r="J133" i="5" s="1"/>
  <c r="M86" i="1"/>
  <c r="H62" i="5" s="1"/>
  <c r="T129" i="1"/>
  <c r="J105" i="5" s="1"/>
  <c r="T34" i="1"/>
  <c r="J33" i="5" s="1"/>
  <c r="O178" i="5"/>
  <c r="N178" i="5"/>
  <c r="N146" i="5"/>
  <c r="O146" i="5"/>
  <c r="M101" i="1"/>
  <c r="H123" i="5" s="1"/>
  <c r="T62" i="1"/>
  <c r="J84" i="5" s="1"/>
  <c r="T56" i="1"/>
  <c r="W56" i="1" s="1"/>
  <c r="N39" i="5"/>
  <c r="O39" i="5"/>
  <c r="V38" i="1"/>
  <c r="O30" i="5"/>
  <c r="N30" i="5"/>
  <c r="M19" i="1"/>
  <c r="H18" i="5" s="1"/>
  <c r="O168" i="5"/>
  <c r="N168" i="5"/>
  <c r="N154" i="5"/>
  <c r="O154" i="5"/>
  <c r="N151" i="5"/>
  <c r="O151" i="5"/>
  <c r="N188" i="5"/>
  <c r="O188" i="5"/>
  <c r="N185" i="5"/>
  <c r="O185" i="5"/>
  <c r="T5" i="1"/>
  <c r="N110" i="5"/>
  <c r="O110" i="5"/>
  <c r="N61" i="5"/>
  <c r="O61" i="5"/>
  <c r="N59" i="5"/>
  <c r="O59" i="5"/>
  <c r="V73" i="1"/>
  <c r="N87" i="5"/>
  <c r="O87" i="5"/>
  <c r="T63" i="1"/>
  <c r="J85" i="5" s="1"/>
  <c r="M61" i="1"/>
  <c r="H83" i="5" s="1"/>
  <c r="M60" i="1"/>
  <c r="H82" i="5" s="1"/>
  <c r="N80" i="5"/>
  <c r="O80" i="5"/>
  <c r="M56" i="1"/>
  <c r="H78" i="5" s="1"/>
  <c r="O76" i="5"/>
  <c r="N76" i="5"/>
  <c r="O44" i="5"/>
  <c r="N44" i="5"/>
  <c r="M42" i="1"/>
  <c r="H41" i="5" s="1"/>
  <c r="N40" i="5"/>
  <c r="O40" i="5"/>
  <c r="M36" i="1"/>
  <c r="H35" i="5" s="1"/>
  <c r="N34" i="5"/>
  <c r="O34" i="5"/>
  <c r="M26" i="1"/>
  <c r="H25" i="5" s="1"/>
  <c r="M21" i="1"/>
  <c r="H20" i="5" s="1"/>
  <c r="M20" i="1"/>
  <c r="H19" i="5" s="1"/>
  <c r="M14" i="1"/>
  <c r="H13" i="5" s="1"/>
  <c r="N169" i="5"/>
  <c r="O169" i="5"/>
  <c r="N165" i="5"/>
  <c r="O165" i="5"/>
  <c r="N158" i="5"/>
  <c r="O158" i="5"/>
  <c r="N197" i="5"/>
  <c r="O197" i="5"/>
  <c r="N191" i="5"/>
  <c r="O191" i="5"/>
  <c r="N180" i="5"/>
  <c r="O180" i="5"/>
  <c r="U35" i="1"/>
  <c r="K34" i="5" s="1"/>
  <c r="U48" i="1"/>
  <c r="K47" i="5" s="1"/>
  <c r="T22" i="1"/>
  <c r="J21" i="5" s="1"/>
  <c r="T15" i="1"/>
  <c r="J14" i="5" s="1"/>
  <c r="T9" i="1"/>
  <c r="J8" i="5" s="1"/>
  <c r="U134" i="1"/>
  <c r="K110" i="5" s="1"/>
  <c r="M8" i="1"/>
  <c r="H7" i="5" s="1"/>
  <c r="T118" i="1"/>
  <c r="J140" i="5" s="1"/>
  <c r="T94" i="1"/>
  <c r="J70" i="5" s="1"/>
  <c r="M91" i="1"/>
  <c r="H67" i="5" s="1"/>
  <c r="T88" i="1"/>
  <c r="J64" i="5" s="1"/>
  <c r="T84" i="1"/>
  <c r="J60" i="5" s="1"/>
  <c r="M83" i="1"/>
  <c r="H59" i="5" s="1"/>
  <c r="T81" i="1"/>
  <c r="J57" i="5" s="1"/>
  <c r="M78" i="1"/>
  <c r="W78" i="1" s="1"/>
  <c r="M54" i="5" s="1"/>
  <c r="T142" i="1"/>
  <c r="J118" i="5" s="1"/>
  <c r="T107" i="1"/>
  <c r="T33" i="1"/>
  <c r="J32" i="5" s="1"/>
  <c r="N177" i="5"/>
  <c r="O177" i="5"/>
  <c r="O145" i="5"/>
  <c r="N145" i="5"/>
  <c r="M127" i="1"/>
  <c r="H103" i="5" s="1"/>
  <c r="M115" i="1"/>
  <c r="H137" i="5" s="1"/>
  <c r="M111" i="1"/>
  <c r="H133" i="5" s="1"/>
  <c r="M107" i="1"/>
  <c r="M102" i="1"/>
  <c r="T123" i="1"/>
  <c r="T103" i="1"/>
  <c r="N176" i="5"/>
  <c r="O176" i="5"/>
  <c r="T106" i="1"/>
  <c r="M126" i="1"/>
  <c r="H102" i="5" s="1"/>
  <c r="T128" i="1"/>
  <c r="T102" i="1"/>
  <c r="M34" i="1"/>
  <c r="N175" i="5"/>
  <c r="O175" i="5"/>
  <c r="T105" i="1"/>
  <c r="J127" i="5" s="1"/>
  <c r="M125" i="1"/>
  <c r="H101" i="5" s="1"/>
  <c r="M114" i="1"/>
  <c r="H136" i="5" s="1"/>
  <c r="M110" i="1"/>
  <c r="V19" i="1"/>
  <c r="O128" i="5"/>
  <c r="N128" i="5"/>
  <c r="O123" i="5"/>
  <c r="N123" i="5"/>
  <c r="N62" i="5"/>
  <c r="O62" i="5"/>
  <c r="N60" i="5"/>
  <c r="O60" i="5"/>
  <c r="N91" i="5"/>
  <c r="O91" i="5"/>
  <c r="T67" i="1"/>
  <c r="J89" i="5" s="1"/>
  <c r="M64" i="1"/>
  <c r="H86" i="5" s="1"/>
  <c r="T58" i="1"/>
  <c r="J80" i="5" s="1"/>
  <c r="T54" i="1"/>
  <c r="J76" i="5" s="1"/>
  <c r="N48" i="5"/>
  <c r="O48" i="5"/>
  <c r="N47" i="5"/>
  <c r="O47" i="5"/>
  <c r="N41" i="5"/>
  <c r="O41" i="5"/>
  <c r="M40" i="1"/>
  <c r="H39" i="5" s="1"/>
  <c r="M37" i="1"/>
  <c r="H36" i="5" s="1"/>
  <c r="O35" i="5"/>
  <c r="N35" i="5"/>
  <c r="M23" i="1"/>
  <c r="H22" i="5" s="1"/>
  <c r="M17" i="1"/>
  <c r="H16" i="5" s="1"/>
  <c r="N159" i="5"/>
  <c r="O159" i="5"/>
  <c r="N147" i="5"/>
  <c r="O147" i="5"/>
  <c r="N192" i="5"/>
  <c r="O192" i="5"/>
  <c r="N181" i="5"/>
  <c r="O181" i="5"/>
  <c r="U19" i="1"/>
  <c r="K18" i="5" s="1"/>
  <c r="U11" i="1"/>
  <c r="K10" i="5" s="1"/>
  <c r="U38" i="1"/>
  <c r="K37" i="5" s="1"/>
  <c r="T26" i="1"/>
  <c r="J25" i="5" s="1"/>
  <c r="T13" i="1"/>
  <c r="J12" i="5" s="1"/>
  <c r="U71" i="1"/>
  <c r="K93" i="5" s="1"/>
  <c r="U132" i="1"/>
  <c r="K108" i="5" s="1"/>
  <c r="M135" i="1"/>
  <c r="H111" i="5" s="1"/>
  <c r="T115" i="1"/>
  <c r="J137" i="5" s="1"/>
  <c r="T108" i="1"/>
  <c r="J130" i="5" s="1"/>
  <c r="T36" i="1"/>
  <c r="J35" i="5" s="1"/>
  <c r="T92" i="1"/>
  <c r="J68" i="5" s="1"/>
  <c r="T90" i="1"/>
  <c r="J66" i="5" s="1"/>
  <c r="U88" i="1"/>
  <c r="K64" i="5" s="1"/>
  <c r="M84" i="1"/>
  <c r="H60" i="5" s="1"/>
  <c r="T82" i="1"/>
  <c r="J58" i="5" s="1"/>
  <c r="T77" i="1"/>
  <c r="J53" i="5" s="1"/>
  <c r="T135" i="1"/>
  <c r="J111" i="5" s="1"/>
  <c r="T127" i="1"/>
  <c r="J103" i="5" s="1"/>
  <c r="T101" i="1"/>
  <c r="J123" i="5" s="1"/>
  <c r="M33" i="1"/>
  <c r="N174" i="5"/>
  <c r="O174" i="5"/>
  <c r="T104" i="1"/>
  <c r="J126" i="5" s="1"/>
  <c r="M124" i="1"/>
  <c r="H100" i="5" s="1"/>
  <c r="M117" i="1"/>
  <c r="H139" i="5" s="1"/>
  <c r="T134" i="1"/>
  <c r="J110" i="5" s="1"/>
  <c r="T126" i="1"/>
  <c r="M32" i="1"/>
  <c r="W32" i="1" s="1"/>
  <c r="O173" i="5"/>
  <c r="N173" i="5"/>
  <c r="M113" i="1"/>
  <c r="H135" i="5" s="1"/>
  <c r="M109" i="1"/>
  <c r="M105" i="1"/>
  <c r="H127" i="5" s="1"/>
  <c r="T131" i="1"/>
  <c r="J107" i="5" s="1"/>
  <c r="T139" i="1"/>
  <c r="J115" i="5" s="1"/>
  <c r="T133" i="1"/>
  <c r="J109" i="5" s="1"/>
  <c r="T125" i="1"/>
  <c r="J101" i="5" s="1"/>
  <c r="M31" i="1"/>
  <c r="W31" i="1" s="1"/>
  <c r="M30" i="5" s="1"/>
  <c r="O7" i="5"/>
  <c r="N7" i="5"/>
  <c r="N16" i="5"/>
  <c r="O16" i="5"/>
  <c r="N10" i="5"/>
  <c r="O10" i="5"/>
  <c r="N23" i="5"/>
  <c r="O23" i="5"/>
  <c r="O11" i="5"/>
  <c r="N11" i="5"/>
  <c r="N17" i="5"/>
  <c r="O17" i="5"/>
  <c r="N24" i="5"/>
  <c r="O24" i="5"/>
  <c r="O18" i="5"/>
  <c r="N18" i="5"/>
  <c r="O22" i="5"/>
  <c r="N22" i="5"/>
  <c r="N25" i="5"/>
  <c r="O25" i="5"/>
  <c r="O19" i="5"/>
  <c r="N19" i="5"/>
  <c r="N13" i="5"/>
  <c r="O13" i="5"/>
  <c r="N12" i="5"/>
  <c r="O12" i="5"/>
  <c r="O26" i="5"/>
  <c r="N26" i="5"/>
  <c r="N21" i="5"/>
  <c r="O21" i="5"/>
  <c r="O20" i="5"/>
  <c r="N20" i="5"/>
  <c r="O15" i="5"/>
  <c r="N15" i="5"/>
  <c r="N14" i="5"/>
  <c r="O14" i="5"/>
  <c r="N9" i="5"/>
  <c r="O9" i="5"/>
  <c r="N8" i="5"/>
  <c r="O8" i="5"/>
  <c r="T100" i="1"/>
  <c r="J122" i="5" s="1"/>
  <c r="V111" i="1"/>
  <c r="I132" i="5"/>
  <c r="U101" i="1"/>
  <c r="K123" i="5" s="1"/>
  <c r="U106" i="1"/>
  <c r="K128" i="5" s="1"/>
  <c r="H132" i="5"/>
  <c r="W110" i="1"/>
  <c r="M132" i="5" s="1"/>
  <c r="H129" i="5"/>
  <c r="W107" i="1"/>
  <c r="M129" i="5" s="1"/>
  <c r="U104" i="1"/>
  <c r="K126" i="5" s="1"/>
  <c r="H131" i="5"/>
  <c r="W109" i="1"/>
  <c r="M131" i="5" s="1"/>
  <c r="W105" i="1"/>
  <c r="W108" i="1"/>
  <c r="M130" i="5" s="1"/>
  <c r="V108" i="1"/>
  <c r="V102" i="1"/>
  <c r="V20" i="1"/>
  <c r="G84" i="5"/>
  <c r="M47" i="1"/>
  <c r="H46" i="5" s="1"/>
  <c r="M46" i="1"/>
  <c r="H45" i="5" s="1"/>
  <c r="M38" i="1"/>
  <c r="H37" i="5" s="1"/>
  <c r="M11" i="1"/>
  <c r="H10" i="5" s="1"/>
  <c r="U21" i="1"/>
  <c r="K20" i="5" s="1"/>
  <c r="U27" i="1"/>
  <c r="K26" i="5" s="1"/>
  <c r="U50" i="1"/>
  <c r="K49" i="5" s="1"/>
  <c r="U68" i="1"/>
  <c r="K90" i="5" s="1"/>
  <c r="U96" i="1"/>
  <c r="K72" i="5" s="1"/>
  <c r="U91" i="1"/>
  <c r="K67" i="5" s="1"/>
  <c r="V26" i="1"/>
  <c r="V37" i="1"/>
  <c r="V68" i="1"/>
  <c r="G37" i="5"/>
  <c r="G18" i="5"/>
  <c r="G10" i="5"/>
  <c r="U13" i="1"/>
  <c r="K12" i="5" s="1"/>
  <c r="U55" i="1"/>
  <c r="K77" i="5" s="1"/>
  <c r="G64" i="5"/>
  <c r="U90" i="1"/>
  <c r="K66" i="5" s="1"/>
  <c r="U82" i="1"/>
  <c r="K58" i="5" s="1"/>
  <c r="M66" i="1"/>
  <c r="H88" i="5" s="1"/>
  <c r="V61" i="1"/>
  <c r="V106" i="1"/>
  <c r="V21" i="1"/>
  <c r="V16" i="1"/>
  <c r="V10" i="1"/>
  <c r="V35" i="1"/>
  <c r="V72" i="1"/>
  <c r="V71" i="1"/>
  <c r="G17" i="5"/>
  <c r="U70" i="1"/>
  <c r="K92" i="5" s="1"/>
  <c r="I110" i="5"/>
  <c r="V42" i="1"/>
  <c r="U24" i="1"/>
  <c r="K23" i="5" s="1"/>
  <c r="U131" i="1"/>
  <c r="K107" i="5" s="1"/>
  <c r="U44" i="1"/>
  <c r="K43" i="5" s="1"/>
  <c r="U54" i="1"/>
  <c r="K76" i="5" s="1"/>
  <c r="G22" i="5"/>
  <c r="V62" i="1"/>
  <c r="V44" i="1"/>
  <c r="U16" i="1"/>
  <c r="K15" i="5" s="1"/>
  <c r="U60" i="1"/>
  <c r="K82" i="5" s="1"/>
  <c r="U73" i="1"/>
  <c r="K95" i="5" s="1"/>
  <c r="V93" i="1"/>
  <c r="U82" i="3"/>
  <c r="K167" i="5" s="1"/>
  <c r="U75" i="3"/>
  <c r="K160" i="5" s="1"/>
  <c r="U73" i="3"/>
  <c r="K158" i="5" s="1"/>
  <c r="V81" i="3"/>
  <c r="V73" i="3"/>
  <c r="V64" i="3"/>
  <c r="M149" i="5" s="1"/>
  <c r="V78" i="3"/>
  <c r="U5" i="3"/>
  <c r="V8" i="3"/>
  <c r="W8" i="3" s="1"/>
  <c r="U8" i="3"/>
  <c r="K173" i="5" s="1"/>
  <c r="V14" i="1"/>
  <c r="G16" i="5"/>
  <c r="U14" i="1"/>
  <c r="K13" i="5" s="1"/>
  <c r="V22" i="1"/>
  <c r="M68" i="1"/>
  <c r="H90" i="5" s="1"/>
  <c r="V5" i="1"/>
  <c r="W5" i="1" s="1"/>
  <c r="T73" i="1"/>
  <c r="J95" i="5" s="1"/>
  <c r="V67" i="1"/>
  <c r="M62" i="1"/>
  <c r="H84" i="5" s="1"/>
  <c r="M48" i="1"/>
  <c r="H47" i="5" s="1"/>
  <c r="M44" i="1"/>
  <c r="H43" i="5" s="1"/>
  <c r="M12" i="1"/>
  <c r="H11" i="5" s="1"/>
  <c r="M9" i="1"/>
  <c r="H8" i="5" s="1"/>
  <c r="U22" i="1"/>
  <c r="K21" i="5" s="1"/>
  <c r="U61" i="1"/>
  <c r="K83" i="5" s="1"/>
  <c r="U64" i="1"/>
  <c r="K86" i="5" s="1"/>
  <c r="U142" i="1"/>
  <c r="K118" i="5" s="1"/>
  <c r="V94" i="1"/>
  <c r="U10" i="1"/>
  <c r="K9" i="5" s="1"/>
  <c r="V13" i="1"/>
  <c r="M49" i="1"/>
  <c r="H48" i="5" s="1"/>
  <c r="M71" i="1"/>
  <c r="H93" i="5" s="1"/>
  <c r="G43" i="5"/>
  <c r="G11" i="5"/>
  <c r="U41" i="1"/>
  <c r="K40" i="5" s="1"/>
  <c r="G15" i="5"/>
  <c r="G19" i="5"/>
  <c r="V63" i="1"/>
  <c r="G88" i="5"/>
  <c r="V65" i="1"/>
  <c r="I35" i="5"/>
  <c r="V23" i="1"/>
  <c r="U43" i="1"/>
  <c r="K42" i="5" s="1"/>
  <c r="U65" i="1"/>
  <c r="K87" i="5" s="1"/>
  <c r="U83" i="1"/>
  <c r="K59" i="5" s="1"/>
  <c r="V130" i="1"/>
  <c r="U47" i="1"/>
  <c r="K46" i="5" s="1"/>
  <c r="U84" i="3"/>
  <c r="K169" i="5" s="1"/>
  <c r="V72" i="3"/>
  <c r="U79" i="3"/>
  <c r="K164" i="5" s="1"/>
  <c r="U83" i="3"/>
  <c r="K168" i="5" s="1"/>
  <c r="U81" i="3"/>
  <c r="K166" i="5" s="1"/>
  <c r="V5" i="3"/>
  <c r="W5" i="3" s="1"/>
  <c r="U78" i="3"/>
  <c r="K163" i="5" s="1"/>
  <c r="V21" i="3"/>
  <c r="M186" i="5" s="1"/>
  <c r="I173" i="5"/>
  <c r="G173" i="5"/>
  <c r="G164" i="5"/>
  <c r="U70" i="3"/>
  <c r="K155" i="5" s="1"/>
  <c r="U74" i="3"/>
  <c r="K159" i="5" s="1"/>
  <c r="U77" i="3"/>
  <c r="K162" i="5" s="1"/>
  <c r="V69" i="3"/>
  <c r="M154" i="5" s="1"/>
  <c r="U80" i="3"/>
  <c r="K165" i="5" s="1"/>
  <c r="G166" i="5"/>
  <c r="G167" i="5"/>
  <c r="U76" i="3"/>
  <c r="K161" i="5" s="1"/>
  <c r="U63" i="3"/>
  <c r="K148" i="5" s="1"/>
  <c r="V13" i="3"/>
  <c r="M178" i="5" s="1"/>
  <c r="V60" i="3"/>
  <c r="W60" i="3" s="1"/>
  <c r="P117" i="5"/>
  <c r="P107" i="5"/>
  <c r="P102" i="5"/>
  <c r="P137" i="5"/>
  <c r="P131" i="5"/>
  <c r="P72" i="5"/>
  <c r="P70" i="5"/>
  <c r="P68" i="5"/>
  <c r="P63" i="5"/>
  <c r="P78" i="5"/>
  <c r="P36" i="5"/>
  <c r="P18" i="5"/>
  <c r="P17" i="5"/>
  <c r="P164" i="5"/>
  <c r="P155" i="5"/>
  <c r="P151" i="5"/>
  <c r="P148" i="5"/>
  <c r="P186" i="5"/>
  <c r="P183" i="5"/>
  <c r="P180" i="5"/>
  <c r="P177" i="5"/>
  <c r="P145" i="5"/>
  <c r="P115" i="5"/>
  <c r="P112" i="5"/>
  <c r="P105" i="5"/>
  <c r="P100" i="5"/>
  <c r="P140" i="5"/>
  <c r="P134" i="5"/>
  <c r="P126" i="5"/>
  <c r="P66" i="5"/>
  <c r="P61" i="5"/>
  <c r="P59" i="5"/>
  <c r="P92" i="5"/>
  <c r="P91" i="5"/>
  <c r="P90" i="5"/>
  <c r="P79" i="5"/>
  <c r="P16" i="5"/>
  <c r="P15" i="5"/>
  <c r="P160" i="5"/>
  <c r="P152" i="5"/>
  <c r="P190" i="5"/>
  <c r="P176" i="5"/>
  <c r="P110" i="5"/>
  <c r="P103" i="5"/>
  <c r="P129" i="5"/>
  <c r="P124" i="5"/>
  <c r="P53" i="5"/>
  <c r="P89" i="5"/>
  <c r="P85" i="5"/>
  <c r="P37" i="5"/>
  <c r="P161" i="5"/>
  <c r="P187" i="5"/>
  <c r="P175" i="5"/>
  <c r="P113" i="5"/>
  <c r="P141" i="5"/>
  <c r="P138" i="5"/>
  <c r="P135" i="5"/>
  <c r="P132" i="5"/>
  <c r="P127" i="5"/>
  <c r="P64" i="5"/>
  <c r="P55" i="5"/>
  <c r="P95" i="5"/>
  <c r="P88" i="5"/>
  <c r="P80" i="5"/>
  <c r="P48" i="5"/>
  <c r="P38" i="5"/>
  <c r="P34" i="5"/>
  <c r="P30" i="5"/>
  <c r="P26" i="5"/>
  <c r="P14" i="5"/>
  <c r="P13" i="5"/>
  <c r="P12" i="5"/>
  <c r="P8" i="5"/>
  <c r="P156" i="5"/>
  <c r="P149" i="5"/>
  <c r="P184" i="5"/>
  <c r="P181" i="5"/>
  <c r="P174" i="5"/>
  <c r="P7" i="5"/>
  <c r="P118" i="5"/>
  <c r="P116" i="5"/>
  <c r="P108" i="5"/>
  <c r="P106" i="5"/>
  <c r="P122" i="5"/>
  <c r="P71" i="5"/>
  <c r="P62" i="5"/>
  <c r="P60" i="5"/>
  <c r="P57" i="5"/>
  <c r="P84" i="5"/>
  <c r="P81" i="5"/>
  <c r="P47" i="5"/>
  <c r="P46" i="5"/>
  <c r="P44" i="5"/>
  <c r="P43" i="5"/>
  <c r="P42" i="5"/>
  <c r="P41" i="5"/>
  <c r="P40" i="5"/>
  <c r="P39" i="5"/>
  <c r="P32" i="5"/>
  <c r="P11" i="5"/>
  <c r="P9" i="5"/>
  <c r="P157" i="5"/>
  <c r="P153" i="5"/>
  <c r="P191" i="5"/>
  <c r="P188" i="5"/>
  <c r="P173" i="5"/>
  <c r="P104" i="5"/>
  <c r="P101" i="5"/>
  <c r="P139" i="5"/>
  <c r="P130" i="5"/>
  <c r="P125" i="5"/>
  <c r="P69" i="5"/>
  <c r="P87" i="5"/>
  <c r="P83" i="5"/>
  <c r="P82" i="5"/>
  <c r="P76" i="5"/>
  <c r="P49" i="5"/>
  <c r="P45" i="5"/>
  <c r="P25" i="5"/>
  <c r="P24" i="5"/>
  <c r="P21" i="5"/>
  <c r="P10" i="5"/>
  <c r="P162" i="5"/>
  <c r="P182" i="5"/>
  <c r="P114" i="5"/>
  <c r="P111" i="5"/>
  <c r="P99" i="5"/>
  <c r="P136" i="5"/>
  <c r="P133" i="5"/>
  <c r="P67" i="5"/>
  <c r="P58" i="5"/>
  <c r="P77" i="5"/>
  <c r="P35" i="5"/>
  <c r="P23" i="5"/>
  <c r="P22" i="5"/>
  <c r="P20" i="5"/>
  <c r="P163" i="5"/>
  <c r="P158" i="5"/>
  <c r="P154" i="5"/>
  <c r="P150" i="5"/>
  <c r="P147" i="5"/>
  <c r="P185" i="5"/>
  <c r="P179" i="5"/>
  <c r="P109" i="5"/>
  <c r="P128" i="5"/>
  <c r="P123" i="5"/>
  <c r="P65" i="5"/>
  <c r="P56" i="5"/>
  <c r="P54" i="5"/>
  <c r="P94" i="5"/>
  <c r="P93" i="5"/>
  <c r="P86" i="5"/>
  <c r="P33" i="5"/>
  <c r="P31" i="5"/>
  <c r="P19" i="5"/>
  <c r="P159" i="5"/>
  <c r="P192" i="5"/>
  <c r="P189" i="5"/>
  <c r="P178" i="5"/>
  <c r="P146" i="5"/>
  <c r="U71" i="3"/>
  <c r="K156" i="5" s="1"/>
  <c r="V70" i="3"/>
  <c r="U65" i="3"/>
  <c r="K150" i="5" s="1"/>
  <c r="U72" i="3"/>
  <c r="K157" i="5" s="1"/>
  <c r="I161" i="5"/>
  <c r="I155" i="5"/>
  <c r="V62" i="3"/>
  <c r="M147" i="5" s="1"/>
  <c r="I158" i="5"/>
  <c r="V23" i="3"/>
  <c r="M188" i="5" s="1"/>
  <c r="V9" i="3"/>
  <c r="M174" i="5" s="1"/>
  <c r="W127" i="1"/>
  <c r="M103" i="5" s="1"/>
  <c r="U127" i="1"/>
  <c r="K103" i="5" s="1"/>
  <c r="M132" i="1"/>
  <c r="H108" i="5" s="1"/>
  <c r="V81" i="1"/>
  <c r="U86" i="1"/>
  <c r="K62" i="5" s="1"/>
  <c r="U84" i="1"/>
  <c r="K60" i="5" s="1"/>
  <c r="I60" i="5"/>
  <c r="V77" i="1"/>
  <c r="V60" i="1"/>
  <c r="U59" i="1"/>
  <c r="K81" i="5" s="1"/>
  <c r="V58" i="1"/>
  <c r="V55" i="1"/>
  <c r="V59" i="1"/>
  <c r="M59" i="1"/>
  <c r="H81" i="5" s="1"/>
  <c r="G77" i="5"/>
  <c r="U32" i="1"/>
  <c r="K31" i="5" s="1"/>
  <c r="U37" i="1"/>
  <c r="K36" i="5" s="1"/>
  <c r="V36" i="1"/>
  <c r="V20" i="3"/>
  <c r="M185" i="5" s="1"/>
  <c r="V26" i="3"/>
  <c r="M191" i="5" s="1"/>
  <c r="V16" i="3"/>
  <c r="M181" i="5" s="1"/>
  <c r="U15" i="3"/>
  <c r="K180" i="5" s="1"/>
  <c r="I148" i="5"/>
  <c r="U67" i="3"/>
  <c r="K152" i="5" s="1"/>
  <c r="V63" i="3"/>
  <c r="M148" i="5" s="1"/>
  <c r="U66" i="3"/>
  <c r="K151" i="5" s="1"/>
  <c r="U69" i="3"/>
  <c r="K154" i="5" s="1"/>
  <c r="U61" i="3"/>
  <c r="K146" i="5" s="1"/>
  <c r="U68" i="3"/>
  <c r="K153" i="5" s="1"/>
  <c r="U60" i="3"/>
  <c r="K145" i="5" s="1"/>
  <c r="V65" i="3"/>
  <c r="M150" i="5" s="1"/>
  <c r="G152" i="5"/>
  <c r="G146" i="5"/>
  <c r="V61" i="3"/>
  <c r="I180" i="5"/>
  <c r="U26" i="3"/>
  <c r="K191" i="5" s="1"/>
  <c r="U22" i="3"/>
  <c r="K187" i="5" s="1"/>
  <c r="U9" i="3"/>
  <c r="K174" i="5" s="1"/>
  <c r="V28" i="3"/>
  <c r="M193" i="5" s="1"/>
  <c r="U14" i="3"/>
  <c r="K179" i="5" s="1"/>
  <c r="V29" i="3"/>
  <c r="M194" i="5" s="1"/>
  <c r="U28" i="3"/>
  <c r="K193" i="5" s="1"/>
  <c r="U24" i="3"/>
  <c r="K189" i="5" s="1"/>
  <c r="U27" i="3"/>
  <c r="K192" i="5" s="1"/>
  <c r="U18" i="3"/>
  <c r="K183" i="5" s="1"/>
  <c r="V22" i="3"/>
  <c r="M187" i="5" s="1"/>
  <c r="G193" i="5"/>
  <c r="U25" i="3"/>
  <c r="K190" i="5" s="1"/>
  <c r="U21" i="3"/>
  <c r="K186" i="5" s="1"/>
  <c r="V24" i="3"/>
  <c r="M189" i="5" s="1"/>
  <c r="V11" i="3"/>
  <c r="M176" i="5" s="1"/>
  <c r="U11" i="3"/>
  <c r="K176" i="5" s="1"/>
  <c r="U17" i="3"/>
  <c r="K182" i="5" s="1"/>
  <c r="V27" i="3"/>
  <c r="U20" i="3"/>
  <c r="K185" i="5" s="1"/>
  <c r="V17" i="3"/>
  <c r="M182" i="5" s="1"/>
  <c r="I190" i="5"/>
  <c r="V25" i="3"/>
  <c r="M190" i="5" s="1"/>
  <c r="V10" i="3"/>
  <c r="U29" i="3"/>
  <c r="K194" i="5" s="1"/>
  <c r="U12" i="3"/>
  <c r="K177" i="5" s="1"/>
  <c r="I192" i="5"/>
  <c r="V15" i="3"/>
  <c r="M180" i="5" s="1"/>
  <c r="I182" i="5"/>
  <c r="U23" i="3"/>
  <c r="K188" i="5" s="1"/>
  <c r="U19" i="3"/>
  <c r="K184" i="5" s="1"/>
  <c r="W128" i="1"/>
  <c r="M104" i="5" s="1"/>
  <c r="J104" i="5"/>
  <c r="T130" i="1"/>
  <c r="J106" i="5" s="1"/>
  <c r="W124" i="1"/>
  <c r="M100" i="5" s="1"/>
  <c r="J102" i="5"/>
  <c r="W126" i="1"/>
  <c r="M102" i="5" s="1"/>
  <c r="U130" i="1"/>
  <c r="K106" i="5" s="1"/>
  <c r="U124" i="1"/>
  <c r="K100" i="5" s="1"/>
  <c r="U128" i="1"/>
  <c r="K104" i="5" s="1"/>
  <c r="W125" i="1"/>
  <c r="M101" i="5" s="1"/>
  <c r="H99" i="5"/>
  <c r="V118" i="1"/>
  <c r="T119" i="1"/>
  <c r="J141" i="5" s="1"/>
  <c r="U111" i="1"/>
  <c r="K133" i="5" s="1"/>
  <c r="W100" i="1"/>
  <c r="M122" i="5" s="1"/>
  <c r="U113" i="1"/>
  <c r="K135" i="5" s="1"/>
  <c r="V117" i="1"/>
  <c r="W101" i="1"/>
  <c r="M123" i="5" s="1"/>
  <c r="H124" i="5"/>
  <c r="W102" i="1"/>
  <c r="M124" i="5" s="1"/>
  <c r="M106" i="1"/>
  <c r="H125" i="5"/>
  <c r="U108" i="1"/>
  <c r="K130" i="5" s="1"/>
  <c r="U100" i="1"/>
  <c r="K122" i="5" s="1"/>
  <c r="V109" i="1"/>
  <c r="W81" i="1"/>
  <c r="M57" i="5" s="1"/>
  <c r="H55" i="5"/>
  <c r="U81" i="1"/>
  <c r="K57" i="5" s="1"/>
  <c r="M77" i="1"/>
  <c r="W57" i="1"/>
  <c r="M79" i="5" s="1"/>
  <c r="V57" i="1"/>
  <c r="M58" i="1"/>
  <c r="W58" i="1" s="1"/>
  <c r="M80" i="5" s="1"/>
  <c r="U57" i="1"/>
  <c r="K79" i="5" s="1"/>
  <c r="U34" i="1"/>
  <c r="K33" i="5" s="1"/>
  <c r="W34" i="1"/>
  <c r="M33" i="5" s="1"/>
  <c r="U16" i="3"/>
  <c r="K181" i="5" s="1"/>
  <c r="U10" i="3"/>
  <c r="K175" i="5" s="1"/>
  <c r="U13" i="3"/>
  <c r="K178" i="5" s="1"/>
  <c r="V14" i="3"/>
  <c r="M179" i="5" s="1"/>
  <c r="U64" i="3"/>
  <c r="K149" i="5" s="1"/>
  <c r="U62" i="3"/>
  <c r="K147" i="5" s="1"/>
  <c r="M99" i="5"/>
  <c r="J99" i="5"/>
  <c r="U123" i="1"/>
  <c r="K99" i="5" s="1"/>
  <c r="J129" i="5"/>
  <c r="J128" i="5"/>
  <c r="M125" i="5"/>
  <c r="J125" i="5"/>
  <c r="J124" i="5"/>
  <c r="I124" i="5"/>
  <c r="I129" i="5"/>
  <c r="V107" i="1"/>
  <c r="V101" i="1"/>
  <c r="M127" i="5"/>
  <c r="H126" i="5"/>
  <c r="M126" i="5"/>
  <c r="H122" i="5"/>
  <c r="M55" i="5"/>
  <c r="J55" i="5"/>
  <c r="U80" i="1"/>
  <c r="K56" i="5" s="1"/>
  <c r="H57" i="5"/>
  <c r="H56" i="5"/>
  <c r="M56" i="5"/>
  <c r="V78" i="1"/>
  <c r="V56" i="1"/>
  <c r="M78" i="5"/>
  <c r="J78" i="5"/>
  <c r="M77" i="5"/>
  <c r="V54" i="1"/>
  <c r="U56" i="1"/>
  <c r="K78" i="5" s="1"/>
  <c r="I79" i="5"/>
  <c r="H79" i="5"/>
  <c r="G78" i="5"/>
  <c r="M54" i="1"/>
  <c r="W54" i="1" s="1"/>
  <c r="U33" i="1"/>
  <c r="K32" i="5" s="1"/>
  <c r="M34" i="5"/>
  <c r="H34" i="5"/>
  <c r="H30" i="5"/>
  <c r="H33" i="5"/>
  <c r="H32" i="5"/>
  <c r="M32" i="5"/>
  <c r="M31" i="5"/>
  <c r="H31" i="5"/>
  <c r="G33" i="5"/>
  <c r="G31" i="5"/>
  <c r="V34" i="1"/>
  <c r="G34" i="5"/>
  <c r="U8" i="1"/>
  <c r="K7" i="5" s="1"/>
  <c r="J7" i="5"/>
  <c r="M7" i="5"/>
  <c r="V8" i="1"/>
  <c r="H77" i="5" l="1"/>
  <c r="H54" i="5"/>
  <c r="H128" i="5"/>
  <c r="W106" i="1"/>
  <c r="M128" i="5" s="1"/>
  <c r="M173" i="5"/>
  <c r="M145" i="5"/>
  <c r="M146" i="5"/>
  <c r="M175" i="5"/>
  <c r="H80" i="5"/>
  <c r="H53" i="5"/>
  <c r="W77" i="1"/>
  <c r="M53" i="5" s="1"/>
  <c r="M76" i="5"/>
  <c r="H7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tc={7D428500-37CC-F149-821B-31C55DFD9B0E}</author>
  </authors>
  <commentList>
    <comment ref="B5" authorId="0" shapeId="0" xr:uid="{7D428500-37CC-F149-821B-31C55DFD9B0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性と名の間は半角スペースを開けてください。</t>
      </text>
    </comment>
  </commentList>
</comments>
</file>

<file path=xl/sharedStrings.xml><?xml version="1.0" encoding="utf-8"?>
<sst xmlns="http://schemas.openxmlformats.org/spreadsheetml/2006/main" count="1117" uniqueCount="345">
  <si>
    <t>女</t>
    <rPh sb="0" eb="1">
      <t>オンナ</t>
    </rPh>
    <phoneticPr fontId="3"/>
  </si>
  <si>
    <t>男</t>
    <rPh sb="0" eb="1">
      <t>オトコ</t>
    </rPh>
    <phoneticPr fontId="3"/>
  </si>
  <si>
    <t>総合級</t>
    <rPh sb="0" eb="2">
      <t>ソウゴウ</t>
    </rPh>
    <rPh sb="2" eb="3">
      <t>キュウ</t>
    </rPh>
    <phoneticPr fontId="3"/>
  </si>
  <si>
    <t>氏名</t>
    <rPh sb="0" eb="2">
      <t>シメイ</t>
    </rPh>
    <phoneticPr fontId="3"/>
  </si>
  <si>
    <t>性別</t>
    <rPh sb="0" eb="2">
      <t>セイベツ</t>
    </rPh>
    <phoneticPr fontId="3"/>
  </si>
  <si>
    <t>級</t>
    <rPh sb="0" eb="1">
      <t>キュウ</t>
    </rPh>
    <phoneticPr fontId="3"/>
  </si>
  <si>
    <t>分</t>
    <rPh sb="0" eb="1">
      <t>フン</t>
    </rPh>
    <phoneticPr fontId="3"/>
  </si>
  <si>
    <t>秒</t>
    <rPh sb="0" eb="1">
      <t>ビョウ</t>
    </rPh>
    <phoneticPr fontId="3"/>
  </si>
  <si>
    <t>1/100秒</t>
    <rPh sb="5" eb="6">
      <t>ビョウ</t>
    </rPh>
    <phoneticPr fontId="3"/>
  </si>
  <si>
    <t>年齢</t>
    <rPh sb="0" eb="2">
      <t>ネンレイ</t>
    </rPh>
    <phoneticPr fontId="3"/>
  </si>
  <si>
    <t>N</t>
    <phoneticPr fontId="3"/>
  </si>
  <si>
    <t>スイム</t>
    <phoneticPr fontId="3"/>
  </si>
  <si>
    <t>ラン</t>
    <phoneticPr fontId="3"/>
  </si>
  <si>
    <t>加盟団体</t>
    <rPh sb="0" eb="2">
      <t>カメイ</t>
    </rPh>
    <rPh sb="2" eb="4">
      <t>ダンタイ</t>
    </rPh>
    <phoneticPr fontId="3"/>
  </si>
  <si>
    <t>生年月日(西暦）</t>
    <rPh sb="0" eb="2">
      <t>セイネン</t>
    </rPh>
    <rPh sb="2" eb="4">
      <t>ガッピ</t>
    </rPh>
    <rPh sb="5" eb="7">
      <t>セイレキ</t>
    </rPh>
    <phoneticPr fontId="3"/>
  </si>
  <si>
    <t>備考</t>
    <rPh sb="0" eb="2">
      <t>ビコウ</t>
    </rPh>
    <phoneticPr fontId="3"/>
  </si>
  <si>
    <t>距離</t>
    <rPh sb="0" eb="2">
      <t>キョリ</t>
    </rPh>
    <phoneticPr fontId="3"/>
  </si>
  <si>
    <t>記入例</t>
    <rPh sb="0" eb="2">
      <t>キニュウ</t>
    </rPh>
    <rPh sb="2" eb="3">
      <t>レイ</t>
    </rPh>
    <phoneticPr fontId="3"/>
  </si>
  <si>
    <t>中島靖弘</t>
    <rPh sb="0" eb="2">
      <t>ナカジマ</t>
    </rPh>
    <rPh sb="2" eb="4">
      <t>ヤスヒロ</t>
    </rPh>
    <phoneticPr fontId="3"/>
  </si>
  <si>
    <t>男</t>
  </si>
  <si>
    <t>400m</t>
  </si>
  <si>
    <t>神奈川</t>
    <rPh sb="0" eb="3">
      <t>カナガワ</t>
    </rPh>
    <phoneticPr fontId="3"/>
  </si>
  <si>
    <t>4分11秒55の場合↓</t>
    <rPh sb="1" eb="2">
      <t>フン</t>
    </rPh>
    <rPh sb="4" eb="5">
      <t>ビョウ</t>
    </rPh>
    <rPh sb="8" eb="10">
      <t>バアイ</t>
    </rPh>
    <phoneticPr fontId="3"/>
  </si>
  <si>
    <t>15分25秒33の場合↓</t>
    <rPh sb="2" eb="3">
      <t>フン</t>
    </rPh>
    <rPh sb="5" eb="6">
      <t>ビョウ</t>
    </rPh>
    <rPh sb="9" eb="11">
      <t>バアイ</t>
    </rPh>
    <phoneticPr fontId="3"/>
  </si>
  <si>
    <t>西暦で入力</t>
    <rPh sb="0" eb="2">
      <t>セイレキ</t>
    </rPh>
    <rPh sb="3" eb="5">
      <t>ニュウリョク</t>
    </rPh>
    <phoneticPr fontId="3"/>
  </si>
  <si>
    <t>開催日時</t>
    <rPh sb="0" eb="4">
      <t>カイサイニチジ</t>
    </rPh>
    <phoneticPr fontId="3"/>
  </si>
  <si>
    <t>記入例</t>
    <rPh sb="0" eb="3">
      <t>キニュウレイ</t>
    </rPh>
    <phoneticPr fontId="3"/>
  </si>
  <si>
    <t>会場</t>
    <rPh sb="0" eb="2">
      <t>カイジョウ</t>
    </rPh>
    <phoneticPr fontId="3"/>
  </si>
  <si>
    <t>水温</t>
    <rPh sb="0" eb="2">
      <t>スイオン</t>
    </rPh>
    <phoneticPr fontId="3"/>
  </si>
  <si>
    <t>気温</t>
    <rPh sb="0" eb="2">
      <t>キオン</t>
    </rPh>
    <phoneticPr fontId="3"/>
  </si>
  <si>
    <t>天候</t>
    <rPh sb="0" eb="2">
      <t>テンコウ</t>
    </rPh>
    <phoneticPr fontId="3"/>
  </si>
  <si>
    <t>スイム会場</t>
    <rPh sb="3" eb="5">
      <t>カイジョウ</t>
    </rPh>
    <phoneticPr fontId="3"/>
  </si>
  <si>
    <t>ラン会場</t>
    <rPh sb="2" eb="4">
      <t>カイジョウ</t>
    </rPh>
    <phoneticPr fontId="3"/>
  </si>
  <si>
    <t>審判長氏名</t>
    <rPh sb="0" eb="3">
      <t>シンパンチョウ</t>
    </rPh>
    <rPh sb="3" eb="5">
      <t>シメイ</t>
    </rPh>
    <phoneticPr fontId="3"/>
  </si>
  <si>
    <t>技術代表氏名</t>
    <rPh sb="0" eb="4">
      <t>ギジュツダイヒョウ</t>
    </rPh>
    <rPh sb="4" eb="6">
      <t>シメイ</t>
    </rPh>
    <phoneticPr fontId="3"/>
  </si>
  <si>
    <t>入力欄</t>
    <rPh sb="0" eb="3">
      <t>ニュウリョクラン</t>
    </rPh>
    <phoneticPr fontId="3"/>
  </si>
  <si>
    <t>開催年の年末日</t>
    <rPh sb="0" eb="3">
      <t>カイサイネン</t>
    </rPh>
    <rPh sb="4" eb="6">
      <t>ネンマツ</t>
    </rPh>
    <rPh sb="6" eb="7">
      <t>ヒ</t>
    </rPh>
    <phoneticPr fontId="3"/>
  </si>
  <si>
    <t>山根英紀</t>
    <rPh sb="0" eb="2">
      <t>ヤマネ</t>
    </rPh>
    <rPh sb="2" eb="3">
      <t>エイゴ</t>
    </rPh>
    <rPh sb="3" eb="4">
      <t>キコウ</t>
    </rPh>
    <phoneticPr fontId="3"/>
  </si>
  <si>
    <t>28 (数値のみ）</t>
    <rPh sb="4" eb="6">
      <t>スウチノ</t>
    </rPh>
    <phoneticPr fontId="3"/>
  </si>
  <si>
    <t>15 (数値のみ）</t>
    <rPh sb="4" eb="6">
      <t>スウチノ</t>
    </rPh>
    <phoneticPr fontId="3"/>
  </si>
  <si>
    <t>晴れ/曇り/雨/ 雪</t>
    <rPh sb="0" eb="1">
      <t>ハ</t>
    </rPh>
    <rPh sb="3" eb="4">
      <t>クモ</t>
    </rPh>
    <rPh sb="6" eb="7">
      <t>アメ</t>
    </rPh>
    <rPh sb="9" eb="10">
      <t>ユキ</t>
    </rPh>
    <phoneticPr fontId="3"/>
  </si>
  <si>
    <t>横浜市民プール</t>
    <rPh sb="0" eb="2">
      <t>ヨコハマ</t>
    </rPh>
    <rPh sb="2" eb="4">
      <t>シミン</t>
    </rPh>
    <phoneticPr fontId="3"/>
  </si>
  <si>
    <t>平塚総合運動公園陸上競技場</t>
    <rPh sb="0" eb="2">
      <t>ヒラツカ</t>
    </rPh>
    <rPh sb="2" eb="4">
      <t>ソウゴウ</t>
    </rPh>
    <rPh sb="4" eb="8">
      <t>ウンドウコウエン</t>
    </rPh>
    <rPh sb="8" eb="10">
      <t>リクジョウ</t>
    </rPh>
    <rPh sb="10" eb="13">
      <t>キョウギジョウ</t>
    </rPh>
    <phoneticPr fontId="3"/>
  </si>
  <si>
    <t>15分25秒30の場合↓</t>
    <rPh sb="2" eb="3">
      <t>フン</t>
    </rPh>
    <rPh sb="5" eb="6">
      <t>ビョウ</t>
    </rPh>
    <rPh sb="9" eb="11">
      <t>バアイ</t>
    </rPh>
    <phoneticPr fontId="3"/>
  </si>
  <si>
    <t>4分11秒50の場合↓</t>
    <rPh sb="1" eb="2">
      <t>フン</t>
    </rPh>
    <rPh sb="4" eb="5">
      <t>ビョウ</t>
    </rPh>
    <rPh sb="8" eb="10">
      <t>バアイ</t>
    </rPh>
    <phoneticPr fontId="3"/>
  </si>
  <si>
    <t>加盟団体</t>
    <rPh sb="0" eb="4">
      <t>カメイダンタイ</t>
    </rPh>
    <phoneticPr fontId="3"/>
  </si>
  <si>
    <t>備考（通過タイムなど）</t>
    <rPh sb="0" eb="2">
      <t>ビコウ</t>
    </rPh>
    <rPh sb="3" eb="5">
      <t>ツウカ</t>
    </rPh>
    <phoneticPr fontId="3"/>
  </si>
  <si>
    <t>合計タイム</t>
    <rPh sb="0" eb="2">
      <t>ゴウケイ</t>
    </rPh>
    <phoneticPr fontId="3"/>
  </si>
  <si>
    <t>開催日</t>
    <rPh sb="0" eb="3">
      <t>カイサイビ</t>
    </rPh>
    <phoneticPr fontId="3"/>
  </si>
  <si>
    <t>Swim</t>
    <phoneticPr fontId="3"/>
  </si>
  <si>
    <t>Run</t>
    <phoneticPr fontId="3"/>
  </si>
  <si>
    <t>認定記録会　結果　</t>
    <rPh sb="0" eb="2">
      <t>ニンテイ</t>
    </rPh>
    <rPh sb="2" eb="5">
      <t>キロクカイ</t>
    </rPh>
    <rPh sb="6" eb="8">
      <t>ケッカ</t>
    </rPh>
    <phoneticPr fontId="3"/>
  </si>
  <si>
    <t>天気</t>
    <rPh sb="0" eb="2">
      <t>テンキ</t>
    </rPh>
    <phoneticPr fontId="3"/>
  </si>
  <si>
    <t>審判長：</t>
    <rPh sb="0" eb="3">
      <t>シンパンチョウ</t>
    </rPh>
    <phoneticPr fontId="3"/>
  </si>
  <si>
    <t>技術代表：</t>
    <rPh sb="0" eb="2">
      <t>ギジュツ</t>
    </rPh>
    <rPh sb="2" eb="4">
      <t>ダイヒョウ</t>
    </rPh>
    <phoneticPr fontId="3"/>
  </si>
  <si>
    <t>（会場:</t>
    <rPh sb="1" eb="3">
      <t>カイジョウ</t>
    </rPh>
    <phoneticPr fontId="3"/>
  </si>
  <si>
    <t>）</t>
    <phoneticPr fontId="3"/>
  </si>
  <si>
    <t>16歳以上　男子</t>
    <rPh sb="2" eb="3">
      <t>サイ</t>
    </rPh>
    <rPh sb="3" eb="5">
      <t>イジョウ</t>
    </rPh>
    <rPh sb="6" eb="8">
      <t>ダンシ</t>
    </rPh>
    <phoneticPr fontId="3"/>
  </si>
  <si>
    <t>16歳以上　女子</t>
    <rPh sb="2" eb="3">
      <t>サイ</t>
    </rPh>
    <rPh sb="3" eb="5">
      <t>イジョウ</t>
    </rPh>
    <rPh sb="6" eb="8">
      <t>ジョシ</t>
    </rPh>
    <phoneticPr fontId="3"/>
  </si>
  <si>
    <t>■U10（9〜１0歳）</t>
    <rPh sb="6" eb="8">
      <t>ネンセイ</t>
    </rPh>
    <phoneticPr fontId="3"/>
  </si>
  <si>
    <t>■U8（7歳〜8歳）</t>
    <rPh sb="1" eb="2">
      <t>ショウガク</t>
    </rPh>
    <rPh sb="6" eb="8">
      <t>ネンセイ</t>
    </rPh>
    <phoneticPr fontId="3"/>
  </si>
  <si>
    <t>■U12（11〜12歳）女子</t>
    <rPh sb="1" eb="2">
      <t>ショウガク</t>
    </rPh>
    <rPh sb="7" eb="8">
      <t>ネンセイ</t>
    </rPh>
    <rPh sb="12" eb="14">
      <t xml:space="preserve">ジョシ </t>
    </rPh>
    <phoneticPr fontId="3"/>
  </si>
  <si>
    <t xml:space="preserve">■U15（13〜15歳）男子												</t>
    <rPh sb="7" eb="8">
      <t>サイ</t>
    </rPh>
    <rPh sb="8" eb="9">
      <t>ジョシ</t>
    </rPh>
    <phoneticPr fontId="3"/>
  </si>
  <si>
    <t>■U12（11〜12歳）男子</t>
    <rPh sb="1" eb="2">
      <t>ショウガク</t>
    </rPh>
    <rPh sb="7" eb="8">
      <t>ネンセイ</t>
    </rPh>
    <rPh sb="12" eb="14">
      <t xml:space="preserve">ダンシ </t>
    </rPh>
    <phoneticPr fontId="3"/>
  </si>
  <si>
    <t xml:space="preserve">■U15（13〜15歳）女子												</t>
    <rPh sb="7" eb="8">
      <t>サイ</t>
    </rPh>
    <rPh sb="8" eb="9">
      <t>ジョシ</t>
    </rPh>
    <rPh sb="12" eb="14">
      <t xml:space="preserve">ジョシ </t>
    </rPh>
    <phoneticPr fontId="3"/>
  </si>
  <si>
    <t>■16歳以上女子</t>
    <rPh sb="3" eb="4">
      <t>サイ</t>
    </rPh>
    <rPh sb="4" eb="6">
      <t>イジョウ</t>
    </rPh>
    <rPh sb="6" eb="8">
      <t>ジョシ</t>
    </rPh>
    <phoneticPr fontId="3"/>
  </si>
  <si>
    <t>■16歳以上男子</t>
    <rPh sb="3" eb="4">
      <t>サイ</t>
    </rPh>
    <rPh sb="4" eb="6">
      <t>イジョウ</t>
    </rPh>
    <rPh sb="6" eb="8">
      <t>ダンシ</t>
    </rPh>
    <phoneticPr fontId="3"/>
  </si>
  <si>
    <t>新タイム（16歳以上男子）</t>
    <rPh sb="0" eb="1">
      <t xml:space="preserve">シンタイム </t>
    </rPh>
    <rPh sb="5" eb="6">
      <t xml:space="preserve">サイイジョウ </t>
    </rPh>
    <phoneticPr fontId="13"/>
  </si>
  <si>
    <t>新タイム（13-15歳男子）</t>
    <rPh sb="0" eb="1">
      <t xml:space="preserve">シンタイム </t>
    </rPh>
    <rPh sb="10" eb="11">
      <t xml:space="preserve">サイ </t>
    </rPh>
    <rPh sb="12" eb="13">
      <t xml:space="preserve">コドモ </t>
    </rPh>
    <phoneticPr fontId="13"/>
  </si>
  <si>
    <t>新タイム（13-15歳女子）</t>
    <rPh sb="0" eb="1">
      <t xml:space="preserve">シンタイム </t>
    </rPh>
    <rPh sb="10" eb="11">
      <t xml:space="preserve">サイ </t>
    </rPh>
    <rPh sb="11" eb="12">
      <t xml:space="preserve">オンナ </t>
    </rPh>
    <rPh sb="12" eb="13">
      <t xml:space="preserve">コドモ </t>
    </rPh>
    <phoneticPr fontId="13"/>
  </si>
  <si>
    <t>級</t>
    <rPh sb="0" eb="1">
      <t xml:space="preserve">９ </t>
    </rPh>
    <phoneticPr fontId="14"/>
  </si>
  <si>
    <t>Swim + Run</t>
    <phoneticPr fontId="13"/>
  </si>
  <si>
    <t>新タイム（11-12歳男子）</t>
    <rPh sb="0" eb="1">
      <t xml:space="preserve">シンタイム </t>
    </rPh>
    <rPh sb="10" eb="11">
      <t xml:space="preserve">サイ </t>
    </rPh>
    <rPh sb="12" eb="13">
      <t xml:space="preserve">コドモ </t>
    </rPh>
    <phoneticPr fontId="13"/>
  </si>
  <si>
    <t>新タイム（16歳以上女子）</t>
    <rPh sb="0" eb="1">
      <t xml:space="preserve">シンタイム </t>
    </rPh>
    <rPh sb="5" eb="6">
      <t xml:space="preserve">サイイジョウ </t>
    </rPh>
    <rPh sb="10" eb="12">
      <t xml:space="preserve">ジョシ </t>
    </rPh>
    <phoneticPr fontId="13"/>
  </si>
  <si>
    <t>完泳</t>
  </si>
  <si>
    <t>完走</t>
  </si>
  <si>
    <t>-</t>
  </si>
  <si>
    <t>新タイム（11-12歳女子）</t>
    <rPh sb="0" eb="1">
      <t xml:space="preserve">シンタイム </t>
    </rPh>
    <rPh sb="10" eb="11">
      <t xml:space="preserve">サイ </t>
    </rPh>
    <rPh sb="11" eb="12">
      <t xml:space="preserve">オンナ </t>
    </rPh>
    <rPh sb="12" eb="13">
      <t xml:space="preserve">コドモ </t>
    </rPh>
    <phoneticPr fontId="13"/>
  </si>
  <si>
    <t>新タイム（9-10歳男女）</t>
    <rPh sb="0" eb="1">
      <t xml:space="preserve">シンタイム </t>
    </rPh>
    <rPh sb="9" eb="10">
      <t xml:space="preserve">サイ </t>
    </rPh>
    <rPh sb="10" eb="12">
      <t xml:space="preserve">ダンジョ </t>
    </rPh>
    <phoneticPr fontId="13"/>
  </si>
  <si>
    <t>完泳</t>
    <rPh sb="0" eb="2">
      <t xml:space="preserve">カンエイ </t>
    </rPh>
    <phoneticPr fontId="13"/>
  </si>
  <si>
    <t>完走</t>
    <rPh sb="0" eb="2">
      <t xml:space="preserve">カンソウ </t>
    </rPh>
    <phoneticPr fontId="13"/>
  </si>
  <si>
    <t>-</t>
    <phoneticPr fontId="13"/>
  </si>
  <si>
    <t>新タイム（7-8歳男女）</t>
    <rPh sb="0" eb="1">
      <t xml:space="preserve">シンタイム </t>
    </rPh>
    <rPh sb="8" eb="9">
      <t xml:space="preserve">サイ </t>
    </rPh>
    <rPh sb="9" eb="11">
      <t xml:space="preserve">ダンジョ </t>
    </rPh>
    <phoneticPr fontId="13"/>
  </si>
  <si>
    <t>新タイム（13-15歳男子）</t>
    <rPh sb="0" eb="1">
      <t xml:space="preserve">シンタイム </t>
    </rPh>
    <rPh sb="10" eb="11">
      <t xml:space="preserve">サイ </t>
    </rPh>
    <rPh sb="11" eb="12">
      <t xml:space="preserve">オンナ </t>
    </rPh>
    <rPh sb="12" eb="13">
      <t xml:space="preserve">コドモ </t>
    </rPh>
    <phoneticPr fontId="13"/>
  </si>
  <si>
    <t>新タイム（16歳以上 女子）</t>
    <rPh sb="0" eb="1">
      <t xml:space="preserve">シンタイム </t>
    </rPh>
    <rPh sb="5" eb="6">
      <t xml:space="preserve">サイイジョウ </t>
    </rPh>
    <rPh sb="11" eb="12">
      <t xml:space="preserve">ジョシ </t>
    </rPh>
    <phoneticPr fontId="13"/>
  </si>
  <si>
    <t>U8（7歳〜8歳）</t>
    <phoneticPr fontId="3"/>
  </si>
  <si>
    <t>U10（9〜10歳）</t>
    <rPh sb="0" eb="1">
      <t>ショウガク</t>
    </rPh>
    <rPh sb="5" eb="6">
      <t>ネンセイ</t>
    </rPh>
    <phoneticPr fontId="3"/>
  </si>
  <si>
    <t>U12（11〜12歳）男子</t>
    <rPh sb="0" eb="1">
      <t>ショウガク</t>
    </rPh>
    <rPh sb="6" eb="7">
      <t>ネンセイ</t>
    </rPh>
    <rPh sb="9" eb="10">
      <t>ダンシ</t>
    </rPh>
    <rPh sb="11" eb="13">
      <t xml:space="preserve">ダンシ </t>
    </rPh>
    <phoneticPr fontId="3"/>
  </si>
  <si>
    <t>U12（11〜12歳）女子</t>
    <rPh sb="0" eb="1">
      <t>ショウガク</t>
    </rPh>
    <rPh sb="6" eb="7">
      <t>ネンセイ</t>
    </rPh>
    <rPh sb="9" eb="10">
      <t>ダンシ</t>
    </rPh>
    <rPh sb="11" eb="13">
      <t xml:space="preserve">ジョシ </t>
    </rPh>
    <phoneticPr fontId="3"/>
  </si>
  <si>
    <t>U15（13～15歳）　男子</t>
    <phoneticPr fontId="3"/>
  </si>
  <si>
    <t>U15（13～15歳）　女子</t>
    <rPh sb="12" eb="14">
      <t xml:space="preserve">ジョシ </t>
    </rPh>
    <phoneticPr fontId="3"/>
  </si>
  <si>
    <r>
      <t xml:space="preserve">Swim </t>
    </r>
    <r>
      <rPr>
        <sz val="12"/>
        <color indexed="8"/>
        <rFont val="ＭＳ Ｐゴシック"/>
        <family val="2"/>
        <charset val="128"/>
      </rPr>
      <t>(400m)</t>
    </r>
    <phoneticPr fontId="13"/>
  </si>
  <si>
    <r>
      <t xml:space="preserve">Run </t>
    </r>
    <r>
      <rPr>
        <sz val="12"/>
        <color indexed="8"/>
        <rFont val="ＭＳ Ｐゴシック"/>
        <family val="2"/>
        <charset val="128"/>
      </rPr>
      <t>(3,000m)</t>
    </r>
    <phoneticPr fontId="14"/>
  </si>
  <si>
    <r>
      <t xml:space="preserve">Run </t>
    </r>
    <r>
      <rPr>
        <sz val="12"/>
        <color indexed="8"/>
        <rFont val="ＭＳ Ｐゴシック"/>
        <family val="2"/>
        <charset val="128"/>
      </rPr>
      <t>(1,500m)</t>
    </r>
    <phoneticPr fontId="14"/>
  </si>
  <si>
    <r>
      <t xml:space="preserve">Swim </t>
    </r>
    <r>
      <rPr>
        <sz val="12"/>
        <color indexed="8"/>
        <rFont val="ＭＳ Ｐゴシック"/>
        <family val="2"/>
        <charset val="128"/>
      </rPr>
      <t>(50m)</t>
    </r>
    <phoneticPr fontId="13"/>
  </si>
  <si>
    <r>
      <t xml:space="preserve">Run </t>
    </r>
    <r>
      <rPr>
        <sz val="12"/>
        <color indexed="8"/>
        <rFont val="ＭＳ Ｐゴシック"/>
        <family val="2"/>
        <charset val="128"/>
      </rPr>
      <t>(400m)</t>
    </r>
    <phoneticPr fontId="14"/>
  </si>
  <si>
    <r>
      <t xml:space="preserve">Swim </t>
    </r>
    <r>
      <rPr>
        <sz val="12"/>
        <color indexed="8"/>
        <rFont val="ＭＳ Ｐゴシック"/>
        <family val="2"/>
        <charset val="128"/>
      </rPr>
      <t>(200m)</t>
    </r>
    <phoneticPr fontId="13"/>
  </si>
  <si>
    <r>
      <t xml:space="preserve">Run </t>
    </r>
    <r>
      <rPr>
        <sz val="12"/>
        <color indexed="8"/>
        <rFont val="ＭＳ Ｐゴシック"/>
        <family val="2"/>
        <charset val="128"/>
      </rPr>
      <t>(1,000m)</t>
    </r>
    <phoneticPr fontId="14"/>
  </si>
  <si>
    <r>
      <t xml:space="preserve">Swim </t>
    </r>
    <r>
      <rPr>
        <sz val="12"/>
        <color indexed="8"/>
        <rFont val="ＭＳ Ｐゴシック"/>
        <family val="2"/>
        <charset val="128"/>
      </rPr>
      <t>(100m)</t>
    </r>
    <phoneticPr fontId="13"/>
  </si>
  <si>
    <r>
      <t xml:space="preserve">Run </t>
    </r>
    <r>
      <rPr>
        <sz val="12"/>
        <color indexed="8"/>
        <rFont val="ＭＳ Ｐゴシック"/>
        <family val="2"/>
        <charset val="128"/>
      </rPr>
      <t>(800m)</t>
    </r>
    <phoneticPr fontId="14"/>
  </si>
  <si>
    <t>分: 秒：1/100秒</t>
    <rPh sb="0" eb="1">
      <t xml:space="preserve">フン </t>
    </rPh>
    <rPh sb="3" eb="4">
      <t xml:space="preserve">ビョウ </t>
    </rPh>
    <rPh sb="10" eb="11">
      <t xml:space="preserve">ビョウ </t>
    </rPh>
    <phoneticPr fontId="3"/>
  </si>
  <si>
    <t>秒</t>
    <rPh sb="0" eb="1">
      <t xml:space="preserve">ビョウ </t>
    </rPh>
    <phoneticPr fontId="3"/>
  </si>
  <si>
    <t>総合</t>
    <rPh sb="0" eb="1">
      <t xml:space="preserve">ソウゴウ </t>
    </rPh>
    <phoneticPr fontId="3"/>
  </si>
  <si>
    <t>タイム</t>
    <phoneticPr fontId="3"/>
  </si>
  <si>
    <t>No.</t>
    <phoneticPr fontId="3"/>
  </si>
  <si>
    <t>※年齢の計算に使います。対象年度の12/31を入力してください。</t>
    <rPh sb="1" eb="3">
      <t>ネンレイ</t>
    </rPh>
    <rPh sb="4" eb="6">
      <t>ケイサン</t>
    </rPh>
    <rPh sb="7" eb="8">
      <t>ツカ</t>
    </rPh>
    <rPh sb="12" eb="14">
      <t xml:space="preserve">タイショウ </t>
    </rPh>
    <rPh sb="14" eb="16">
      <t xml:space="preserve">ネンド </t>
    </rPh>
    <rPh sb="23" eb="25">
      <t>ニュウリョク</t>
    </rPh>
    <phoneticPr fontId="3"/>
  </si>
  <si>
    <t>総合級
(両種⽬の低いランク級）</t>
    <rPh sb="0" eb="2">
      <t>ソウゴウ</t>
    </rPh>
    <rPh sb="2" eb="3">
      <t>キュウ</t>
    </rPh>
    <rPh sb="12" eb="13">
      <t xml:space="preserve">ヒクイ </t>
    </rPh>
    <rPh sb="14" eb="15">
      <t xml:space="preserve">キュウ </t>
    </rPh>
    <phoneticPr fontId="3"/>
  </si>
  <si>
    <t>W6</t>
  </si>
  <si>
    <t>W7</t>
  </si>
  <si>
    <t>W8</t>
  </si>
  <si>
    <t>W9</t>
  </si>
  <si>
    <t>W10</t>
  </si>
  <si>
    <t>W11</t>
  </si>
  <si>
    <t>W12</t>
  </si>
  <si>
    <t>W13</t>
  </si>
  <si>
    <t>W14</t>
  </si>
  <si>
    <t>W15</t>
  </si>
  <si>
    <t>W16</t>
  </si>
  <si>
    <t>W17</t>
  </si>
  <si>
    <t>W18</t>
  </si>
  <si>
    <t>W19</t>
  </si>
  <si>
    <t>W20</t>
  </si>
  <si>
    <t>男</t>
    <rPh sb="0" eb="1">
      <t>オトコ</t>
    </rPh>
    <phoneticPr fontId="36"/>
  </si>
  <si>
    <t>女</t>
    <rPh sb="0" eb="1">
      <t>オンナ</t>
    </rPh>
    <phoneticPr fontId="36"/>
  </si>
  <si>
    <t>W21</t>
  </si>
  <si>
    <t>W22</t>
  </si>
  <si>
    <t>W23</t>
  </si>
  <si>
    <t>W24</t>
  </si>
  <si>
    <t>W25</t>
  </si>
  <si>
    <t>M32</t>
  </si>
  <si>
    <t>M33</t>
  </si>
  <si>
    <t>M34</t>
  </si>
  <si>
    <t>M35</t>
  </si>
  <si>
    <t>M36</t>
  </si>
  <si>
    <t>M37</t>
  </si>
  <si>
    <t>M38</t>
  </si>
  <si>
    <t>M39</t>
  </si>
  <si>
    <t>M40</t>
  </si>
  <si>
    <t>M41</t>
  </si>
  <si>
    <t>M42</t>
  </si>
  <si>
    <t>M43</t>
  </si>
  <si>
    <t>M44</t>
  </si>
  <si>
    <t>M45</t>
  </si>
  <si>
    <t>M46</t>
  </si>
  <si>
    <t>M47</t>
  </si>
  <si>
    <t>M48</t>
  </si>
  <si>
    <t>M49</t>
  </si>
  <si>
    <t>M50</t>
  </si>
  <si>
    <t>W1</t>
  </si>
  <si>
    <t>W2</t>
  </si>
  <si>
    <t>W3</t>
  </si>
  <si>
    <t>W4</t>
  </si>
  <si>
    <t>W5</t>
  </si>
  <si>
    <t>M1</t>
    <phoneticPr fontId="3"/>
  </si>
  <si>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</si>
  <si>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</si>
  <si>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</si>
  <si>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</si>
  <si>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</si>
  <si>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</si>
  <si>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</si>
  <si>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</si>
  <si>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</si>
  <si>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</si>
  <si>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</si>
  <si>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</si>
  <si>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</si>
  <si>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</si>
  <si>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</si>
  <si>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</si>
  <si>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</si>
  <si>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</si>
  <si>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</si>
  <si>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</si>
  <si>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</si>
  <si>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</si>
  <si>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</si>
  <si>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</si>
  <si>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</si>
  <si>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</si>
  <si>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</si>
  <si>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</si>
  <si>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M30</t>
  </si>
  <si>
    <t>M31</t>
  </si>
  <si>
    <t>Jr.が5000mを走った場合、3000mの通過タイムを入力</t>
    <phoneticPr fontId="3"/>
  </si>
  <si>
    <t>ラン通過タイム等</t>
    <rPh sb="7" eb="8">
      <t xml:space="preserve">ナド </t>
    </rPh>
    <phoneticPr fontId="3"/>
  </si>
  <si>
    <t>S</t>
    <phoneticPr fontId="3"/>
  </si>
  <si>
    <t>R</t>
    <phoneticPr fontId="3"/>
  </si>
  <si>
    <t>U15W1</t>
    <phoneticPr fontId="36"/>
  </si>
  <si>
    <t>U15W2</t>
  </si>
  <si>
    <t>U15W3</t>
  </si>
  <si>
    <t>U15W4</t>
  </si>
  <si>
    <t>U15W5</t>
  </si>
  <si>
    <t>U15W6</t>
  </si>
  <si>
    <t>U15W7</t>
  </si>
  <si>
    <t>U15W8</t>
  </si>
  <si>
    <t>U15W9</t>
  </si>
  <si>
    <t>U15W10</t>
  </si>
  <si>
    <t>U15W11</t>
  </si>
  <si>
    <t>U15W12</t>
  </si>
  <si>
    <t>U15W13</t>
  </si>
  <si>
    <t>U15W14</t>
  </si>
  <si>
    <t>U15W15</t>
  </si>
  <si>
    <t>U15W16</t>
  </si>
  <si>
    <t>U15W17</t>
  </si>
  <si>
    <t>U15W18</t>
  </si>
  <si>
    <t>U15W19</t>
  </si>
  <si>
    <t>U15W20</t>
  </si>
  <si>
    <t>中島  靖弘</t>
    <rPh sb="0" eb="2">
      <t>ナカジマ</t>
    </rPh>
    <rPh sb="4" eb="6">
      <t>ヤスヒロ</t>
    </rPh>
    <phoneticPr fontId="3"/>
  </si>
  <si>
    <t>中島 靖弘</t>
    <rPh sb="0" eb="2">
      <t>ナカジマ</t>
    </rPh>
    <rPh sb="3" eb="5">
      <t>ヤスヒロ</t>
    </rPh>
    <phoneticPr fontId="3"/>
  </si>
  <si>
    <t>姓名の間は半角スペース</t>
    <rPh sb="0" eb="2">
      <t xml:space="preserve">セイメイ </t>
    </rPh>
    <rPh sb="5" eb="7">
      <t xml:space="preserve">ハンカク </t>
    </rPh>
    <phoneticPr fontId="3"/>
  </si>
  <si>
    <t>05:40.00</t>
  </si>
  <si>
    <t>06:00.00</t>
  </si>
  <si>
    <t>06:20.00</t>
  </si>
  <si>
    <t>06:40.00</t>
  </si>
  <si>
    <t>07:00.00</t>
  </si>
  <si>
    <t>07:20.00</t>
  </si>
  <si>
    <t>07:40.00</t>
  </si>
  <si>
    <t>08:00.00</t>
  </si>
  <si>
    <t>08:20.00</t>
  </si>
  <si>
    <t>08:40.00</t>
  </si>
  <si>
    <t>09:00.00</t>
  </si>
  <si>
    <t>09:20.00</t>
  </si>
  <si>
    <t>09:40.00</t>
  </si>
  <si>
    <t>10:00.00</t>
  </si>
  <si>
    <t>10:20.00</t>
  </si>
  <si>
    <t>10:40.00</t>
  </si>
  <si>
    <t>11:00.00</t>
  </si>
  <si>
    <t>11:20.00</t>
  </si>
  <si>
    <t>11:40.00</t>
  </si>
  <si>
    <t>生年</t>
    <rPh sb="0" eb="2">
      <t xml:space="preserve">セイネン </t>
    </rPh>
    <phoneticPr fontId="3"/>
  </si>
  <si>
    <t>YOB</t>
    <phoneticPr fontId="3"/>
  </si>
  <si>
    <t>SWIM</t>
    <phoneticPr fontId="3"/>
  </si>
  <si>
    <t>JTU会員番号</t>
    <rPh sb="3" eb="5">
      <t xml:space="preserve">カイイン </t>
    </rPh>
    <rPh sb="5" eb="7">
      <t xml:space="preserve">バンゴウ </t>
    </rPh>
    <phoneticPr fontId="3"/>
  </si>
  <si>
    <t>チェックコード</t>
    <phoneticPr fontId="3"/>
  </si>
  <si>
    <t>10桁</t>
    <phoneticPr fontId="3"/>
  </si>
  <si>
    <t>2桁</t>
    <phoneticPr fontId="3"/>
  </si>
  <si>
    <t>U01-11-12345</t>
    <phoneticPr fontId="3"/>
  </si>
  <si>
    <t xml:space="preserve">JTU会員番号 </t>
    <rPh sb="3" eb="5">
      <t xml:space="preserve">カイイン </t>
    </rPh>
    <rPh sb="5" eb="7">
      <t xml:space="preserve">バンゴウ </t>
    </rPh>
    <phoneticPr fontId="3"/>
  </si>
  <si>
    <t>U15M1</t>
    <phoneticPr fontId="3"/>
  </si>
  <si>
    <t>U15M2</t>
  </si>
  <si>
    <t>U15M3</t>
  </si>
  <si>
    <t>U15M4</t>
  </si>
  <si>
    <t>U15M5</t>
  </si>
  <si>
    <t>U15M6</t>
  </si>
  <si>
    <t>U15M7</t>
  </si>
  <si>
    <t>U15M8</t>
  </si>
  <si>
    <t>U15M9</t>
  </si>
  <si>
    <t>U15M10</t>
  </si>
  <si>
    <t>U15M11</t>
  </si>
  <si>
    <t>U15M12</t>
  </si>
  <si>
    <t>U15M13</t>
  </si>
  <si>
    <t>U15M14</t>
  </si>
  <si>
    <t>U15M15</t>
  </si>
  <si>
    <t>U15M16</t>
  </si>
  <si>
    <t>U15M17</t>
  </si>
  <si>
    <t>U15M18</t>
  </si>
  <si>
    <t>U15M19</t>
  </si>
  <si>
    <t>U15M20</t>
  </si>
  <si>
    <t>U12W1</t>
    <phoneticPr fontId="3"/>
  </si>
  <si>
    <t>U12W2</t>
  </si>
  <si>
    <t>U12W3</t>
  </si>
  <si>
    <t>U12W4</t>
  </si>
  <si>
    <t>U12W5</t>
  </si>
  <si>
    <t>U12W6</t>
  </si>
  <si>
    <t>U12W7</t>
  </si>
  <si>
    <t>U12W8</t>
  </si>
  <si>
    <t>U12W9</t>
  </si>
  <si>
    <t>U12W10</t>
  </si>
  <si>
    <t>U12W11</t>
  </si>
  <si>
    <t>U12W12</t>
  </si>
  <si>
    <t>U12W13</t>
  </si>
  <si>
    <t>U12W14</t>
  </si>
  <si>
    <t>U12W15</t>
  </si>
  <si>
    <t>U12W16</t>
  </si>
  <si>
    <t>U12W17</t>
  </si>
  <si>
    <t>U12W18</t>
  </si>
  <si>
    <t>U12W19</t>
  </si>
  <si>
    <t>U12W20</t>
  </si>
  <si>
    <t>U12M1</t>
    <phoneticPr fontId="3"/>
  </si>
  <si>
    <t>U12M2</t>
  </si>
  <si>
    <t>U12M3</t>
  </si>
  <si>
    <t>U12M4</t>
  </si>
  <si>
    <t>U12M5</t>
  </si>
  <si>
    <t>U12M6</t>
  </si>
  <si>
    <t>U12M7</t>
  </si>
  <si>
    <t>U12M8</t>
  </si>
  <si>
    <t>U12M9</t>
  </si>
  <si>
    <t>U12M10</t>
  </si>
  <si>
    <t>U12M11</t>
  </si>
  <si>
    <t>U12M12</t>
  </si>
  <si>
    <t>U12M13</t>
  </si>
  <si>
    <t>U12M14</t>
  </si>
  <si>
    <t>U12M15</t>
  </si>
  <si>
    <t>U12M16</t>
  </si>
  <si>
    <t>U12M17</t>
  </si>
  <si>
    <t>U12M18</t>
  </si>
  <si>
    <t>U12M19</t>
  </si>
  <si>
    <t>U12M20</t>
  </si>
  <si>
    <t>U10　1</t>
    <phoneticPr fontId="3"/>
  </si>
  <si>
    <t>U10　2</t>
  </si>
  <si>
    <t>U10　3</t>
  </si>
  <si>
    <t>U10　4</t>
  </si>
  <si>
    <t>U10　5</t>
  </si>
  <si>
    <t>U10　6</t>
  </si>
  <si>
    <t>U10　7</t>
  </si>
  <si>
    <t>U10　8</t>
  </si>
  <si>
    <t>U10　9</t>
  </si>
  <si>
    <t>U10　10</t>
  </si>
  <si>
    <t>U10　11</t>
  </si>
  <si>
    <t>U10　12</t>
  </si>
  <si>
    <t>U10　13</t>
  </si>
  <si>
    <t>U10　14</t>
  </si>
  <si>
    <t>U10　15</t>
  </si>
  <si>
    <t>U10　16</t>
  </si>
  <si>
    <t>U10　17</t>
  </si>
  <si>
    <t>U10　18</t>
  </si>
  <si>
    <t>U10　19</t>
  </si>
  <si>
    <t>U10　20</t>
  </si>
  <si>
    <t>U8　1</t>
    <phoneticPr fontId="3"/>
  </si>
  <si>
    <t>U8　2</t>
  </si>
  <si>
    <t>U8　3</t>
  </si>
  <si>
    <t>U8　4</t>
  </si>
  <si>
    <t>U8　5</t>
  </si>
  <si>
    <t>U8　6</t>
  </si>
  <si>
    <t>U8　7</t>
  </si>
  <si>
    <t>U8　8</t>
  </si>
  <si>
    <t>U8　9</t>
  </si>
  <si>
    <t>U8　10</t>
  </si>
  <si>
    <t>U8　11</t>
  </si>
  <si>
    <t>U8　12</t>
  </si>
  <si>
    <t>U8　13</t>
  </si>
  <si>
    <t>U8　14</t>
  </si>
  <si>
    <t>U8　15</t>
  </si>
  <si>
    <t>U8　16</t>
  </si>
  <si>
    <t>U8　17</t>
  </si>
  <si>
    <t>U8　18</t>
  </si>
  <si>
    <t>U8　19</t>
  </si>
  <si>
    <t>U8　20</t>
  </si>
  <si>
    <t>2025年1月20日更新</t>
    <rPh sb="0" eb="12">
      <t xml:space="preserve">コウシン </t>
    </rPh>
    <phoneticPr fontId="3"/>
  </si>
  <si>
    <t>-</t>
    <phoneticPr fontId="3"/>
  </si>
  <si>
    <t>記載雨用</t>
    <rPh sb="0" eb="2">
      <t xml:space="preserve">キサイ </t>
    </rPh>
    <rPh sb="2" eb="4">
      <t xml:space="preserve">ウヨウ </t>
    </rPh>
    <phoneticPr fontId="3"/>
  </si>
  <si>
    <t>記載不要</t>
    <rPh sb="0" eb="2">
      <t xml:space="preserve">キサイ </t>
    </rPh>
    <rPh sb="2" eb="4">
      <t xml:space="preserve">フヨウ </t>
    </rPh>
    <phoneticPr fontId="3"/>
  </si>
  <si>
    <t>備考（シューズ規程に準じて、次を記載、エリート「-」、エイジ「未記入」）</t>
    <rPh sb="0" eb="2">
      <t>ビコウ</t>
    </rPh>
    <rPh sb="7" eb="9">
      <t xml:space="preserve">キテイ </t>
    </rPh>
    <rPh sb="10" eb="11">
      <t xml:space="preserve">ジュンジテ </t>
    </rPh>
    <rPh sb="14" eb="15">
      <t xml:space="preserve">ツギヲ </t>
    </rPh>
    <rPh sb="16" eb="18">
      <t xml:space="preserve">キサイ </t>
    </rPh>
    <rPh sb="31" eb="34">
      <t xml:space="preserve">ミキニュウ </t>
    </rPh>
    <phoneticPr fontId="3"/>
  </si>
  <si>
    <t>年齢は2025年12月31日時点年齢</t>
    <rPh sb="0" eb="2">
      <t xml:space="preserve">ネンレイ </t>
    </rPh>
    <rPh sb="7" eb="8">
      <t xml:space="preserve">ネン </t>
    </rPh>
    <rPh sb="14" eb="16">
      <t xml:space="preserve">ジテン </t>
    </rPh>
    <rPh sb="16" eb="18">
      <t xml:space="preserve">ネンレイ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</si>
</sst>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yy"/>
    <numFmt numFmtId="177" formatCode="0&quot;’&quot;00&quot;”&quot;00;#;&quot;DNS&quot;"/>
    <numFmt numFmtId="178" formatCode="0_);[Red]\(0\)"/>
    <numFmt numFmtId="179" formatCode="m:ss.00"/>
    <numFmt numFmtId="180" formatCode="0.0_);[Red]\(0.0\)"/>
    <numFmt numFmtId="181" formatCode="0.00_);[Red]\(0.00\)"/>
    <numFmt numFmtId="182" formatCode="mm:ss.00"/>
    <numFmt numFmtId="183" formatCode="0;[Red]0"/>
    <numFmt numFmtId="184" formatCode="yyyy/m/d;@"/>
    <numFmt numFmtId="185" formatCode="0.000_);[Red]\(0.000\)"/>
  </numFmts>
  <fonts count="41">
    <font>
      <sz val="11"/>
      <name val="ＭＳ Ｐゴシック"/>
      <charset val="128"/>
    </font>
    <font>
      <sz val="12"/>
      <color theme="1"/>
      <name val="ＭＳ Ｐゴシック"/>
      <family val="2"/>
      <charset val="128"/>
      <scheme val="minor"/>
    </font>
    <font>
      <sz val="11"/>
      <name val="ＭＳ Ｐゴシック"/>
      <family val="2"/>
      <charset val="128"/>
    </font>
    <font>
      <sz val="6"/>
      <name val="ＭＳ Ｐゴシック"/>
      <family val="2"/>
      <charset val="128"/>
    </font>
    <font>
      <sz val="9"/>
      <name val="Arial Unicode MS"/>
      <family val="2"/>
    </font>
    <font>
      <sz val="20"/>
      <name val="ＭＳ Ｐゴシック"/>
      <family val="2"/>
      <charset val="128"/>
    </font>
    <font>
      <sz val="11"/>
      <name val="Arial Unicode MS"/>
      <family val="2"/>
    </font>
    <font>
      <sz val="12"/>
      <name val="ＭＳ Ｐゴシック"/>
      <family val="2"/>
      <charset val="128"/>
    </font>
    <font>
      <sz val="14"/>
      <name val="ＭＳ Ｐゴシック"/>
      <family val="2"/>
      <charset val="128"/>
    </font>
    <font>
      <sz val="16"/>
      <name val="ＭＳ Ｐゴシック"/>
      <family val="2"/>
      <charset val="128"/>
    </font>
    <font>
      <sz val="18"/>
      <name val="ＭＳ Ｐゴシック"/>
      <family val="2"/>
      <charset val="128"/>
    </font>
    <font>
      <sz val="22"/>
      <name val="ＭＳ Ｐゴシック"/>
      <family val="2"/>
      <charset val="128"/>
    </font>
    <font>
      <sz val="20"/>
      <name val="HGS行書体"/>
      <family val="3"/>
      <charset val="128"/>
    </font>
    <font>
      <sz val="6"/>
      <name val="MS-Gothic"/>
      <family val="2"/>
    </font>
    <font>
      <sz val="6"/>
      <name val="MS-PGothic"/>
      <family val="2"/>
    </font>
    <font>
      <sz val="12"/>
      <color indexed="8"/>
      <name val="ＭＳ Ｐゴシック"/>
      <family val="2"/>
      <charset val="128"/>
    </font>
    <font>
      <sz val="9"/>
      <name val="Arial Unicode MS"/>
      <family val="2"/>
    </font>
    <font>
      <sz val="11"/>
      <color theme="1"/>
      <name val="ＭＳ Ｐゴシック"/>
      <family val="2"/>
      <charset val="128"/>
      <scheme val="minor"/>
    </font>
    <font>
      <sz val="12"/>
      <color theme="1"/>
      <name val="MS-PGothic"/>
      <charset val="128"/>
    </font>
    <font>
      <sz val="14"/>
      <color rgb="FF333333"/>
      <name val="Meiryo UI"/>
      <family val="2"/>
      <charset val="128"/>
    </font>
    <font>
      <sz val="12"/>
      <color theme="1"/>
      <name val="Meiryo UI"/>
      <family val="2"/>
      <charset val="128"/>
    </font>
    <font>
      <sz val="18"/>
      <color theme="1"/>
      <name val="Meiryo UI"/>
      <family val="2"/>
      <charset val="128"/>
    </font>
    <font>
      <sz val="9"/>
      <name val="ＭＳ Ｐゴシック"/>
      <family val="2"/>
      <charset val="128"/>
      <scheme val="minor"/>
    </font>
    <font>
      <sz val="9"/>
      <color indexed="10"/>
      <name val="ＭＳ Ｐゴシック"/>
      <family val="2"/>
      <charset val="128"/>
      <scheme val="minor"/>
    </font>
    <font>
      <b/>
      <sz val="16"/>
      <color rgb="FFFF0000"/>
      <name val="ＭＳ Ｐゴシック"/>
      <family val="2"/>
      <charset val="128"/>
      <scheme val="minor"/>
    </font>
    <font>
      <b/>
      <sz val="11"/>
      <color rgb="FFFF0000"/>
      <name val="ＭＳ Ｐゴシック"/>
      <family val="2"/>
      <charset val="128"/>
      <scheme val="minor"/>
    </font>
    <font>
      <sz val="11"/>
      <name val="ＭＳ Ｐゴシック"/>
      <family val="2"/>
      <charset val="128"/>
      <scheme val="minor"/>
    </font>
    <font>
      <b/>
      <sz val="12"/>
      <color rgb="FFFF0000"/>
      <name val="ＭＳ Ｐゴシック"/>
      <family val="2"/>
      <charset val="128"/>
      <scheme val="minor"/>
    </font>
    <font>
      <sz val="9"/>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3"/>
      <color theme="1"/>
      <name val="ＭＳ Ｐゴシック"/>
      <family val="2"/>
      <charset val="128"/>
      <scheme val="minor"/>
    </font>
    <font>
      <sz val="16"/>
      <color theme="1"/>
      <name val="ＭＳ Ｐゴシック"/>
      <family val="2"/>
      <charset val="128"/>
      <scheme val="minor"/>
    </font>
    <font>
      <sz val="14"/>
      <color rgb="FF333333"/>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6"/>
      <name val="ＭＳ Ｐゴシック"/>
      <family val="3"/>
      <charset val="128"/>
    </font>
    <font>
      <sz val="9"/>
      <name val="ＭＳ Ｐゴシック"/>
      <family val="3"/>
      <charset val="128"/>
      <scheme val="minor"/>
    </font>
    <font>
      <sz val="9"/>
      <color theme="1"/>
      <name val="ＭＳ Ｐゴシック"/>
      <family val="3"/>
      <charset val="128"/>
      <scheme val="minor"/>
    </font>
    <font>
      <sz val="8"/>
      <name val="ＭＳ Ｐゴシック"/>
      <family val="2"/>
      <charset val="128"/>
      <scheme val="minor"/>
    </font>
    <font>
      <b/>
      <sz val="9"/>
      <color rgb="FFFF0000"/>
      <name val="ＭＳ Ｐゴシック"/>
      <family val="2"/>
      <charset val="128"/>
      <scheme val="minor"/>
    </font>
  </fonts>
  <fills count="9">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34998626667073579"/>
        <bgColor indexed="64"/>
      </patternFill>
    </fill>
  </fills>
  <borders count="73">
    <border>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medium">
        <color indexed="64"/>
      </right>
      <top style="medium">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right style="hair">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8" fillId="0" borderId="0">
      <alignment vertical="center"/>
    </xf>
  </cellStyleXfs>
  <cellXfs count="424">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14"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0" borderId="6" xfId="0" applyFont="1" applyBorder="1" applyAlignment="1">
      <alignment horizontal="center" vertical="center"/>
    </xf>
    <xf numFmtId="0" fontId="0" fillId="0" borderId="7" xfId="0"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9" fillId="0" borderId="0" xfId="0" applyFont="1">
      <alignment vertical="center"/>
    </xf>
    <xf numFmtId="0" fontId="8" fillId="0" borderId="1" xfId="0" applyFont="1" applyBorder="1">
      <alignment vertical="center"/>
    </xf>
    <xf numFmtId="0" fontId="0" fillId="0" borderId="8" xfId="0" applyBorder="1" applyAlignment="1">
      <alignment horizontal="center" vertical="center"/>
    </xf>
    <xf numFmtId="49" fontId="0" fillId="0" borderId="8" xfId="0" applyNumberFormat="1" applyBorder="1" applyAlignment="1">
      <alignment horizontal="center" vertical="center"/>
    </xf>
    <xf numFmtId="0" fontId="0" fillId="0" borderId="9" xfId="0" applyBorder="1" applyAlignment="1">
      <alignment horizontal="center" vertical="center"/>
    </xf>
    <xf numFmtId="49" fontId="0" fillId="0" borderId="9" xfId="0" applyNumberFormat="1" applyBorder="1" applyAlignment="1">
      <alignment horizontal="center" vertical="center"/>
    </xf>
    <xf numFmtId="0" fontId="0" fillId="0" borderId="11" xfId="0" applyBorder="1" applyAlignment="1">
      <alignment horizontal="center" vertical="center"/>
    </xf>
    <xf numFmtId="0" fontId="0" fillId="0" borderId="11" xfId="0" applyBorder="1">
      <alignment vertical="center"/>
    </xf>
    <xf numFmtId="0" fontId="0" fillId="0" borderId="12" xfId="0" applyBorder="1">
      <alignment vertical="center"/>
    </xf>
    <xf numFmtId="0" fontId="10" fillId="0" borderId="0" xfId="0" applyFont="1">
      <alignment vertical="center"/>
    </xf>
    <xf numFmtId="0" fontId="7" fillId="0" borderId="0" xfId="0" applyFont="1" applyAlignment="1">
      <alignment horizontal="right"/>
    </xf>
    <xf numFmtId="0" fontId="11" fillId="0" borderId="0" xfId="0" applyFont="1" applyAlignment="1">
      <alignment horizontal="center" vertical="center"/>
    </xf>
    <xf numFmtId="0" fontId="11" fillId="0" borderId="0" xfId="0" applyFont="1">
      <alignment vertical="center"/>
    </xf>
    <xf numFmtId="0" fontId="0" fillId="0" borderId="13" xfId="0" applyBorder="1" applyAlignment="1">
      <alignment horizontal="center" vertical="center"/>
    </xf>
    <xf numFmtId="14" fontId="0" fillId="0" borderId="13" xfId="0" applyNumberFormat="1" applyBorder="1" applyAlignment="1">
      <alignment horizontal="center" vertical="center"/>
    </xf>
    <xf numFmtId="0" fontId="0" fillId="0" borderId="10" xfId="0" applyBorder="1" applyAlignment="1">
      <alignment horizontal="center" vertical="center"/>
    </xf>
    <xf numFmtId="0" fontId="8" fillId="0" borderId="14" xfId="0" applyFont="1" applyBorder="1">
      <alignment vertical="center"/>
    </xf>
    <xf numFmtId="0" fontId="8" fillId="0" borderId="15" xfId="0" applyFont="1" applyBorder="1">
      <alignment vertical="center"/>
    </xf>
    <xf numFmtId="0" fontId="0" fillId="0" borderId="17" xfId="0" applyBorder="1" applyAlignment="1">
      <alignment horizontal="center" vertical="center"/>
    </xf>
    <xf numFmtId="0" fontId="0" fillId="0" borderId="12" xfId="0" applyBorder="1" applyAlignment="1">
      <alignment horizontal="center" vertical="center"/>
    </xf>
    <xf numFmtId="181" fontId="19" fillId="0" borderId="0" xfId="1" applyNumberFormat="1" applyFont="1" applyFill="1" applyBorder="1" applyAlignment="1">
      <alignment horizontal="right" vertical="center"/>
    </xf>
    <xf numFmtId="0" fontId="20" fillId="0" borderId="0" xfId="2" applyFont="1">
      <alignment vertical="center"/>
    </xf>
    <xf numFmtId="0" fontId="21" fillId="0" borderId="0" xfId="2" applyFont="1">
      <alignment vertical="center"/>
    </xf>
    <xf numFmtId="183" fontId="22" fillId="0" borderId="18" xfId="0" applyNumberFormat="1" applyFont="1" applyBorder="1" applyAlignment="1">
      <alignment horizontal="left" vertical="center"/>
    </xf>
    <xf numFmtId="182" fontId="22" fillId="0" borderId="11" xfId="0" applyNumberFormat="1" applyFont="1" applyBorder="1" applyAlignment="1">
      <alignment horizontal="left" vertical="center"/>
    </xf>
    <xf numFmtId="181" fontId="22" fillId="0" borderId="5" xfId="0" applyNumberFormat="1" applyFont="1" applyBorder="1" applyAlignment="1">
      <alignment horizontal="left" vertical="center"/>
    </xf>
    <xf numFmtId="0" fontId="22" fillId="0" borderId="19" xfId="0" applyFont="1" applyBorder="1" applyAlignment="1">
      <alignment horizontal="left" vertical="center"/>
    </xf>
    <xf numFmtId="182" fontId="22" fillId="0" borderId="3" xfId="0" applyNumberFormat="1" applyFont="1" applyBorder="1" applyAlignment="1">
      <alignment horizontal="left" vertical="center"/>
    </xf>
    <xf numFmtId="0" fontId="22" fillId="0" borderId="12" xfId="0" applyFont="1" applyBorder="1" applyAlignment="1">
      <alignment horizontal="left" vertical="center"/>
    </xf>
    <xf numFmtId="0" fontId="22" fillId="0" borderId="0" xfId="0" applyFont="1" applyAlignment="1">
      <alignment horizontal="left" vertical="center"/>
    </xf>
    <xf numFmtId="14" fontId="22" fillId="2" borderId="20" xfId="0" applyNumberFormat="1" applyFont="1" applyFill="1" applyBorder="1" applyAlignment="1">
      <alignment horizontal="left" vertical="center"/>
    </xf>
    <xf numFmtId="178" fontId="22" fillId="0" borderId="21" xfId="0" applyNumberFormat="1" applyFont="1" applyBorder="1" applyAlignment="1">
      <alignment horizontal="left" vertical="center"/>
    </xf>
    <xf numFmtId="183" fontId="22" fillId="0" borderId="0" xfId="0" applyNumberFormat="1" applyFont="1" applyAlignment="1">
      <alignment horizontal="left" vertical="center"/>
    </xf>
    <xf numFmtId="182" fontId="22" fillId="0" borderId="22" xfId="0" applyNumberFormat="1" applyFont="1" applyBorder="1" applyAlignment="1">
      <alignment horizontal="left" vertical="center"/>
    </xf>
    <xf numFmtId="181" fontId="22" fillId="0" borderId="23" xfId="0" applyNumberFormat="1" applyFont="1" applyBorder="1" applyAlignment="1">
      <alignment horizontal="left" vertical="center"/>
    </xf>
    <xf numFmtId="0" fontId="22" fillId="0" borderId="24" xfId="0" applyFont="1" applyBorder="1" applyAlignment="1">
      <alignment horizontal="left" vertical="center"/>
    </xf>
    <xf numFmtId="181" fontId="22" fillId="0" borderId="0" xfId="0" applyNumberFormat="1" applyFont="1" applyAlignment="1">
      <alignment horizontal="left" vertical="center"/>
    </xf>
    <xf numFmtId="181" fontId="22" fillId="0" borderId="24" xfId="0" applyNumberFormat="1" applyFont="1" applyBorder="1" applyAlignment="1">
      <alignment horizontal="left" vertical="center"/>
    </xf>
    <xf numFmtId="0" fontId="22" fillId="0" borderId="21" xfId="0" applyFont="1" applyBorder="1" applyAlignment="1">
      <alignment horizontal="left" vertical="center"/>
    </xf>
    <xf numFmtId="0" fontId="22" fillId="0" borderId="25" xfId="0" applyFont="1" applyBorder="1" applyAlignment="1">
      <alignment horizontal="left" vertical="center"/>
    </xf>
    <xf numFmtId="0" fontId="22" fillId="0" borderId="26" xfId="0" applyFont="1" applyBorder="1" applyAlignment="1">
      <alignment horizontal="center" vertical="center"/>
    </xf>
    <xf numFmtId="176" fontId="22" fillId="0" borderId="27" xfId="0" applyNumberFormat="1" applyFont="1" applyBorder="1" applyAlignment="1">
      <alignment horizontal="center" vertical="center"/>
    </xf>
    <xf numFmtId="14" fontId="22" fillId="0" borderId="2" xfId="0" applyNumberFormat="1" applyFont="1" applyBorder="1" applyAlignment="1">
      <alignment horizontal="center" vertical="center"/>
    </xf>
    <xf numFmtId="178" fontId="22" fillId="3" borderId="10" xfId="0" applyNumberFormat="1" applyFont="1" applyFill="1" applyBorder="1" applyAlignment="1">
      <alignment horizontal="center" vertical="center"/>
    </xf>
    <xf numFmtId="183" fontId="22" fillId="0" borderId="27" xfId="0" applyNumberFormat="1" applyFont="1" applyBorder="1" applyAlignment="1">
      <alignment horizontal="center" vertical="center"/>
    </xf>
    <xf numFmtId="182" fontId="22" fillId="3" borderId="9" xfId="0" applyNumberFormat="1" applyFont="1" applyFill="1" applyBorder="1" applyAlignment="1">
      <alignment horizontal="center" vertical="center"/>
    </xf>
    <xf numFmtId="181" fontId="22" fillId="3" borderId="4" xfId="0" applyNumberFormat="1" applyFont="1" applyFill="1" applyBorder="1" applyAlignment="1">
      <alignment horizontal="center" vertical="center"/>
    </xf>
    <xf numFmtId="179" fontId="22" fillId="3" borderId="27" xfId="0" applyNumberFormat="1" applyFont="1" applyFill="1" applyBorder="1" applyAlignment="1">
      <alignment horizontal="center" vertical="center"/>
    </xf>
    <xf numFmtId="181" fontId="22" fillId="3" borderId="26" xfId="0" applyNumberFormat="1" applyFont="1" applyFill="1" applyBorder="1" applyAlignment="1">
      <alignment horizontal="center" vertical="center"/>
    </xf>
    <xf numFmtId="180" fontId="22" fillId="3" borderId="10" xfId="0" applyNumberFormat="1" applyFont="1" applyFill="1" applyBorder="1" applyAlignment="1">
      <alignment horizontal="center" vertical="center"/>
    </xf>
    <xf numFmtId="0" fontId="22" fillId="0" borderId="27" xfId="0" applyFont="1" applyBorder="1" applyAlignment="1">
      <alignment horizontal="center" vertical="center"/>
    </xf>
    <xf numFmtId="0" fontId="22" fillId="0" borderId="29" xfId="0" applyFont="1" applyBorder="1" applyAlignment="1">
      <alignment horizontal="left" vertical="center"/>
    </xf>
    <xf numFmtId="14" fontId="22" fillId="0" borderId="20" xfId="0" applyNumberFormat="1" applyFont="1" applyBorder="1" applyAlignment="1">
      <alignment horizontal="left" vertical="center"/>
    </xf>
    <xf numFmtId="182" fontId="22" fillId="0" borderId="20" xfId="0" applyNumberFormat="1" applyFont="1" applyBorder="1" applyAlignment="1">
      <alignment horizontal="left" vertical="center"/>
    </xf>
    <xf numFmtId="0" fontId="22" fillId="0" borderId="31" xfId="0" applyFont="1" applyBorder="1" applyAlignment="1">
      <alignment horizontal="center" vertical="center"/>
    </xf>
    <xf numFmtId="176" fontId="23" fillId="0" borderId="32" xfId="0" applyNumberFormat="1" applyFont="1" applyBorder="1" applyAlignment="1">
      <alignment horizontal="center" vertical="center"/>
    </xf>
    <xf numFmtId="14" fontId="23" fillId="0" borderId="33" xfId="0" applyNumberFormat="1" applyFont="1" applyBorder="1" applyAlignment="1">
      <alignment horizontal="center" vertical="center"/>
    </xf>
    <xf numFmtId="178" fontId="23" fillId="0" borderId="34" xfId="0" applyNumberFormat="1" applyFont="1" applyBorder="1" applyAlignment="1">
      <alignment horizontal="center" vertical="center"/>
    </xf>
    <xf numFmtId="183" fontId="22" fillId="0" borderId="32" xfId="0" applyNumberFormat="1" applyFont="1" applyBorder="1" applyAlignment="1">
      <alignment horizontal="center" vertical="center"/>
    </xf>
    <xf numFmtId="182" fontId="22" fillId="0" borderId="35" xfId="0" applyNumberFormat="1" applyFont="1" applyBorder="1" applyAlignment="1">
      <alignment horizontal="center" vertical="center"/>
    </xf>
    <xf numFmtId="181" fontId="22" fillId="0" borderId="36" xfId="0" applyNumberFormat="1" applyFont="1" applyBorder="1" applyAlignment="1">
      <alignment horizontal="center" vertical="center"/>
    </xf>
    <xf numFmtId="177" fontId="22" fillId="0" borderId="31" xfId="0" applyNumberFormat="1" applyFont="1" applyBorder="1" applyAlignment="1">
      <alignment horizontal="center" vertical="center"/>
    </xf>
    <xf numFmtId="181" fontId="22" fillId="0" borderId="32" xfId="0" applyNumberFormat="1" applyFont="1" applyBorder="1" applyAlignment="1">
      <alignment horizontal="center" vertical="center"/>
    </xf>
    <xf numFmtId="181" fontId="22" fillId="0" borderId="31" xfId="0" applyNumberFormat="1" applyFont="1" applyBorder="1" applyAlignment="1">
      <alignment horizontal="center" vertical="center"/>
    </xf>
    <xf numFmtId="0" fontId="22" fillId="0" borderId="32" xfId="0" applyFont="1" applyBorder="1" applyAlignment="1">
      <alignment horizontal="center" vertical="center"/>
    </xf>
    <xf numFmtId="182" fontId="22" fillId="0" borderId="33" xfId="0" applyNumberFormat="1" applyFont="1" applyBorder="1" applyAlignment="1">
      <alignment horizontal="center" vertical="center"/>
    </xf>
    <xf numFmtId="0" fontId="22" fillId="0" borderId="34" xfId="0" applyFont="1" applyBorder="1" applyAlignment="1">
      <alignment horizontal="center" vertical="center"/>
    </xf>
    <xf numFmtId="49" fontId="22" fillId="0" borderId="2" xfId="0" applyNumberFormat="1" applyFont="1" applyBorder="1" applyAlignment="1">
      <alignment horizontal="center" vertical="center"/>
    </xf>
    <xf numFmtId="49" fontId="22" fillId="0" borderId="9" xfId="0" applyNumberFormat="1" applyFont="1" applyBorder="1" applyAlignment="1">
      <alignment horizontal="center" vertical="center"/>
    </xf>
    <xf numFmtId="49" fontId="22" fillId="0" borderId="28" xfId="0" applyNumberFormat="1" applyFont="1" applyBorder="1" applyAlignment="1">
      <alignment horizontal="center" vertical="center"/>
    </xf>
    <xf numFmtId="182" fontId="22" fillId="0" borderId="2" xfId="0" applyNumberFormat="1" applyFont="1" applyBorder="1" applyAlignment="1">
      <alignment horizontal="center" vertical="center"/>
    </xf>
    <xf numFmtId="0" fontId="22" fillId="0" borderId="10" xfId="0" applyFont="1" applyBorder="1" applyAlignment="1">
      <alignment horizontal="center" vertical="center"/>
    </xf>
    <xf numFmtId="0" fontId="22" fillId="0" borderId="38" xfId="0" applyFont="1" applyBorder="1" applyAlignment="1">
      <alignment horizontal="center" vertical="center"/>
    </xf>
    <xf numFmtId="14" fontId="22" fillId="0" borderId="39" xfId="0" applyNumberFormat="1" applyFont="1" applyBorder="1" applyAlignment="1">
      <alignment horizontal="center" vertical="center"/>
    </xf>
    <xf numFmtId="49" fontId="22" fillId="0" borderId="39" xfId="0" applyNumberFormat="1" applyFont="1" applyBorder="1" applyAlignment="1">
      <alignment horizontal="center" vertical="center"/>
    </xf>
    <xf numFmtId="49" fontId="22" fillId="0" borderId="40" xfId="0" applyNumberFormat="1" applyFont="1" applyBorder="1" applyAlignment="1">
      <alignment horizontal="center" vertical="center"/>
    </xf>
    <xf numFmtId="49" fontId="22" fillId="0" borderId="41" xfId="0" applyNumberFormat="1" applyFont="1" applyBorder="1" applyAlignment="1">
      <alignment horizontal="center" vertical="center"/>
    </xf>
    <xf numFmtId="0" fontId="22" fillId="0" borderId="42" xfId="0" applyFont="1" applyBorder="1" applyAlignment="1">
      <alignment horizontal="center" vertical="center"/>
    </xf>
    <xf numFmtId="182" fontId="22" fillId="0" borderId="39" xfId="0" applyNumberFormat="1"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left" vertical="center"/>
    </xf>
    <xf numFmtId="176" fontId="22" fillId="0" borderId="42" xfId="0" applyNumberFormat="1" applyFont="1" applyBorder="1" applyAlignment="1">
      <alignment horizontal="center" vertical="center"/>
    </xf>
    <xf numFmtId="178" fontId="22" fillId="0" borderId="43" xfId="0" applyNumberFormat="1" applyFont="1" applyBorder="1" applyAlignment="1">
      <alignment horizontal="center" vertical="center"/>
    </xf>
    <xf numFmtId="183" fontId="22" fillId="0" borderId="42" xfId="0" applyNumberFormat="1" applyFont="1" applyBorder="1" applyAlignment="1">
      <alignment horizontal="center" vertical="center"/>
    </xf>
    <xf numFmtId="182" fontId="22" fillId="0" borderId="9" xfId="0" applyNumberFormat="1" applyFont="1" applyBorder="1" applyAlignment="1">
      <alignment horizontal="center" vertical="center"/>
    </xf>
    <xf numFmtId="181" fontId="22" fillId="0" borderId="4" xfId="0" applyNumberFormat="1" applyFont="1" applyBorder="1" applyAlignment="1">
      <alignment horizontal="center" vertical="center"/>
    </xf>
    <xf numFmtId="182" fontId="22" fillId="0" borderId="40" xfId="0" applyNumberFormat="1" applyFont="1" applyBorder="1" applyAlignment="1">
      <alignment horizontal="center" vertical="center"/>
    </xf>
    <xf numFmtId="181" fontId="22" fillId="0" borderId="45" xfId="0" applyNumberFormat="1" applyFont="1" applyBorder="1" applyAlignment="1">
      <alignment horizontal="center" vertical="center"/>
    </xf>
    <xf numFmtId="181" fontId="22" fillId="0" borderId="42" xfId="0" applyNumberFormat="1" applyFont="1" applyBorder="1" applyAlignment="1">
      <alignment horizontal="center" vertical="center"/>
    </xf>
    <xf numFmtId="181" fontId="22" fillId="0" borderId="38" xfId="0" applyNumberFormat="1" applyFont="1" applyBorder="1" applyAlignment="1">
      <alignment horizontal="center" vertical="center"/>
    </xf>
    <xf numFmtId="181" fontId="22" fillId="0" borderId="19" xfId="0" applyNumberFormat="1" applyFont="1" applyBorder="1" applyAlignment="1">
      <alignment horizontal="center" vertical="center"/>
    </xf>
    <xf numFmtId="0" fontId="24" fillId="0" borderId="14" xfId="0" applyFont="1" applyBorder="1" applyAlignment="1">
      <alignment horizontal="left" vertical="center"/>
    </xf>
    <xf numFmtId="0" fontId="22" fillId="0" borderId="46" xfId="0" applyFont="1" applyBorder="1" applyAlignment="1">
      <alignment horizontal="center" vertical="center"/>
    </xf>
    <xf numFmtId="176" fontId="22" fillId="0" borderId="15" xfId="0" applyNumberFormat="1" applyFont="1" applyBorder="1" applyAlignment="1">
      <alignment horizontal="center" vertical="center"/>
    </xf>
    <xf numFmtId="14" fontId="22" fillId="0" borderId="1" xfId="0" applyNumberFormat="1" applyFont="1" applyBorder="1" applyAlignment="1">
      <alignment horizontal="center" vertical="center"/>
    </xf>
    <xf numFmtId="178" fontId="22" fillId="0" borderId="17" xfId="0" applyNumberFormat="1" applyFont="1" applyBorder="1" applyAlignment="1">
      <alignment horizontal="center" vertical="center"/>
    </xf>
    <xf numFmtId="183" fontId="22" fillId="0" borderId="15" xfId="0" applyNumberFormat="1" applyFont="1" applyBorder="1" applyAlignment="1">
      <alignment horizontal="center" vertical="center"/>
    </xf>
    <xf numFmtId="49" fontId="22" fillId="0" borderId="1" xfId="0" applyNumberFormat="1" applyFont="1" applyBorder="1" applyAlignment="1">
      <alignment horizontal="center" vertical="center"/>
    </xf>
    <xf numFmtId="49" fontId="22" fillId="0" borderId="8" xfId="0" applyNumberFormat="1" applyFont="1" applyBorder="1" applyAlignment="1">
      <alignment horizontal="center" vertical="center"/>
    </xf>
    <xf numFmtId="182" fontId="22" fillId="0" borderId="8" xfId="0" applyNumberFormat="1" applyFont="1" applyBorder="1" applyAlignment="1">
      <alignment horizontal="center" vertical="center"/>
    </xf>
    <xf numFmtId="181" fontId="22" fillId="0" borderId="7" xfId="0" applyNumberFormat="1" applyFont="1" applyBorder="1" applyAlignment="1">
      <alignment horizontal="center" vertical="center"/>
    </xf>
    <xf numFmtId="49" fontId="22" fillId="0" borderId="47" xfId="0" applyNumberFormat="1" applyFont="1" applyBorder="1" applyAlignment="1">
      <alignment horizontal="center" vertical="center"/>
    </xf>
    <xf numFmtId="0" fontId="22" fillId="0" borderId="15" xfId="0" applyFont="1" applyBorder="1" applyAlignment="1">
      <alignment horizontal="center" vertical="center"/>
    </xf>
    <xf numFmtId="182" fontId="22" fillId="0" borderId="1" xfId="0" applyNumberFormat="1" applyFont="1" applyBorder="1" applyAlignment="1">
      <alignment horizontal="center" vertical="center"/>
    </xf>
    <xf numFmtId="0" fontId="22" fillId="0" borderId="17" xfId="0" applyFont="1" applyBorder="1" applyAlignment="1">
      <alignment horizontal="center" vertical="center"/>
    </xf>
    <xf numFmtId="14" fontId="23" fillId="0" borderId="2" xfId="0" applyNumberFormat="1" applyFont="1" applyBorder="1" applyAlignment="1">
      <alignment horizontal="center" vertical="center"/>
    </xf>
    <xf numFmtId="176" fontId="23" fillId="0" borderId="27" xfId="0" applyNumberFormat="1" applyFont="1" applyBorder="1" applyAlignment="1">
      <alignment horizontal="center" vertical="center"/>
    </xf>
    <xf numFmtId="178" fontId="23" fillId="0" borderId="10" xfId="0" applyNumberFormat="1" applyFont="1" applyBorder="1" applyAlignment="1">
      <alignment horizontal="center" vertical="center"/>
    </xf>
    <xf numFmtId="177" fontId="22" fillId="0" borderId="26" xfId="0" applyNumberFormat="1" applyFont="1" applyBorder="1" applyAlignment="1">
      <alignment horizontal="center" vertical="center"/>
    </xf>
    <xf numFmtId="0" fontId="22" fillId="0" borderId="18" xfId="0" applyFont="1" applyBorder="1" applyAlignment="1">
      <alignment horizontal="left" vertical="center"/>
    </xf>
    <xf numFmtId="0" fontId="22" fillId="0" borderId="19" xfId="0" applyFont="1" applyBorder="1" applyAlignment="1">
      <alignment horizontal="center" vertical="center"/>
    </xf>
    <xf numFmtId="0" fontId="23" fillId="0" borderId="48" xfId="0" applyFont="1" applyBorder="1" applyAlignment="1">
      <alignment horizontal="center" vertical="center"/>
    </xf>
    <xf numFmtId="14" fontId="23" fillId="0" borderId="3" xfId="0" applyNumberFormat="1" applyFont="1" applyBorder="1" applyAlignment="1">
      <alignment horizontal="center" vertical="center"/>
    </xf>
    <xf numFmtId="178" fontId="23" fillId="0" borderId="12" xfId="0" applyNumberFormat="1" applyFont="1" applyBorder="1" applyAlignment="1">
      <alignment horizontal="center" vertical="center"/>
    </xf>
    <xf numFmtId="183" fontId="22" fillId="0" borderId="48"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11" xfId="0" applyNumberFormat="1" applyFont="1" applyBorder="1" applyAlignment="1">
      <alignment horizontal="center" vertical="center"/>
    </xf>
    <xf numFmtId="182" fontId="22" fillId="0" borderId="11" xfId="0" applyNumberFormat="1" applyFont="1" applyBorder="1" applyAlignment="1">
      <alignment horizontal="center" vertical="center"/>
    </xf>
    <xf numFmtId="181" fontId="22" fillId="0" borderId="5" xfId="0" applyNumberFormat="1" applyFont="1" applyBorder="1" applyAlignment="1">
      <alignment horizontal="center" vertical="center"/>
    </xf>
    <xf numFmtId="49" fontId="22" fillId="0" borderId="49" xfId="0" applyNumberFormat="1" applyFont="1" applyBorder="1" applyAlignment="1">
      <alignment horizontal="center" vertical="center"/>
    </xf>
    <xf numFmtId="181" fontId="22" fillId="0" borderId="48" xfId="0" applyNumberFormat="1" applyFont="1" applyBorder="1" applyAlignment="1">
      <alignment horizontal="center" vertical="center"/>
    </xf>
    <xf numFmtId="0" fontId="22" fillId="0" borderId="48" xfId="0" applyFont="1" applyBorder="1" applyAlignment="1">
      <alignment horizontal="center" vertical="center"/>
    </xf>
    <xf numFmtId="182" fontId="22" fillId="0" borderId="3" xfId="0" applyNumberFormat="1" applyFont="1" applyBorder="1" applyAlignment="1">
      <alignment horizontal="center" vertical="center"/>
    </xf>
    <xf numFmtId="0" fontId="22" fillId="0" borderId="12" xfId="0" applyFont="1" applyBorder="1" applyAlignment="1">
      <alignment horizontal="center" vertical="center"/>
    </xf>
    <xf numFmtId="0" fontId="22" fillId="0" borderId="0" xfId="0" applyFont="1" applyAlignment="1">
      <alignment horizontal="center" vertical="center"/>
    </xf>
    <xf numFmtId="182" fontId="22" fillId="0" borderId="0" xfId="0" applyNumberFormat="1" applyFont="1" applyAlignment="1">
      <alignment horizontal="center" vertical="center"/>
    </xf>
    <xf numFmtId="14" fontId="22" fillId="0" borderId="0" xfId="0" applyNumberFormat="1" applyFont="1" applyAlignment="1">
      <alignment horizontal="center" vertical="center"/>
    </xf>
    <xf numFmtId="178" fontId="22" fillId="0" borderId="0" xfId="0" applyNumberFormat="1" applyFont="1" applyAlignment="1">
      <alignment horizontal="center" vertical="center"/>
    </xf>
    <xf numFmtId="183" fontId="22" fillId="0" borderId="0" xfId="0" applyNumberFormat="1" applyFont="1" applyAlignment="1">
      <alignment horizontal="center" vertical="center"/>
    </xf>
    <xf numFmtId="181" fontId="22" fillId="0" borderId="0" xfId="0" applyNumberFormat="1" applyFont="1" applyAlignment="1">
      <alignment horizontal="center" vertical="center"/>
    </xf>
    <xf numFmtId="178" fontId="22" fillId="0" borderId="12" xfId="0" applyNumberFormat="1" applyFont="1" applyBorder="1" applyAlignment="1">
      <alignment horizontal="left" vertical="center"/>
    </xf>
    <xf numFmtId="178" fontId="22" fillId="0" borderId="5" xfId="0" applyNumberFormat="1" applyFont="1" applyBorder="1" applyAlignment="1">
      <alignment horizontal="left" vertical="center"/>
    </xf>
    <xf numFmtId="0" fontId="22" fillId="0" borderId="3" xfId="0" applyFont="1" applyBorder="1" applyAlignment="1">
      <alignment horizontal="left" vertical="center"/>
    </xf>
    <xf numFmtId="178" fontId="22" fillId="0" borderId="23" xfId="0" applyNumberFormat="1" applyFont="1" applyBorder="1" applyAlignment="1">
      <alignment horizontal="left" vertical="center"/>
    </xf>
    <xf numFmtId="182" fontId="22" fillId="0" borderId="24" xfId="0" applyNumberFormat="1" applyFont="1" applyBorder="1" applyAlignment="1">
      <alignment horizontal="left" vertical="center"/>
    </xf>
    <xf numFmtId="183" fontId="22" fillId="3" borderId="4" xfId="0" applyNumberFormat="1" applyFont="1" applyFill="1" applyBorder="1" applyAlignment="1">
      <alignment horizontal="center" vertical="center"/>
    </xf>
    <xf numFmtId="182" fontId="22" fillId="3" borderId="26" xfId="0" applyNumberFormat="1" applyFont="1" applyFill="1" applyBorder="1" applyAlignment="1">
      <alignment horizontal="center" vertical="center"/>
    </xf>
    <xf numFmtId="181" fontId="22" fillId="0" borderId="19" xfId="0" applyNumberFormat="1" applyFont="1" applyBorder="1" applyAlignment="1">
      <alignment horizontal="left" vertical="center"/>
    </xf>
    <xf numFmtId="0" fontId="22" fillId="0" borderId="20" xfId="0" applyFont="1" applyBorder="1" applyAlignment="1">
      <alignment horizontal="left" vertical="center"/>
    </xf>
    <xf numFmtId="0" fontId="25" fillId="0" borderId="14" xfId="0" applyFont="1" applyBorder="1" applyAlignment="1">
      <alignment horizontal="left" vertical="center"/>
    </xf>
    <xf numFmtId="0" fontId="26" fillId="0" borderId="46" xfId="0" applyFont="1" applyBorder="1" applyAlignment="1">
      <alignment horizontal="center" vertical="center"/>
    </xf>
    <xf numFmtId="0" fontId="26" fillId="0" borderId="15" xfId="0" applyFont="1" applyBorder="1" applyAlignment="1">
      <alignment horizontal="center" vertical="center"/>
    </xf>
    <xf numFmtId="178" fontId="26" fillId="0" borderId="17" xfId="0" applyNumberFormat="1" applyFont="1" applyBorder="1" applyAlignment="1">
      <alignment horizontal="center" vertical="center"/>
    </xf>
    <xf numFmtId="183" fontId="26" fillId="0" borderId="15" xfId="0" applyNumberFormat="1" applyFont="1" applyBorder="1" applyAlignment="1">
      <alignment horizontal="center" vertical="center"/>
    </xf>
    <xf numFmtId="0" fontId="26" fillId="0" borderId="8" xfId="0" applyFont="1" applyBorder="1" applyAlignment="1">
      <alignment horizontal="center" vertical="center"/>
    </xf>
    <xf numFmtId="181" fontId="26" fillId="0" borderId="7" xfId="0" applyNumberFormat="1" applyFont="1" applyBorder="1" applyAlignment="1">
      <alignment horizontal="center" vertical="center"/>
    </xf>
    <xf numFmtId="183" fontId="26" fillId="0" borderId="7" xfId="0" applyNumberFormat="1" applyFont="1" applyBorder="1" applyAlignment="1">
      <alignment horizontal="center" vertical="center"/>
    </xf>
    <xf numFmtId="182" fontId="26" fillId="0" borderId="46" xfId="0" applyNumberFormat="1" applyFont="1" applyBorder="1" applyAlignment="1">
      <alignment horizontal="center" vertical="center"/>
    </xf>
    <xf numFmtId="0" fontId="26" fillId="0" borderId="17" xfId="0" applyFont="1" applyBorder="1" applyAlignment="1">
      <alignment horizontal="center" vertical="center"/>
    </xf>
    <xf numFmtId="0" fontId="26" fillId="0" borderId="0" xfId="0" applyFont="1" applyAlignment="1">
      <alignment horizontal="center" vertical="center"/>
    </xf>
    <xf numFmtId="183" fontId="22" fillId="0" borderId="26" xfId="0" applyNumberFormat="1" applyFont="1" applyBorder="1" applyAlignment="1">
      <alignment horizontal="center" vertical="center"/>
    </xf>
    <xf numFmtId="0" fontId="23" fillId="0" borderId="27" xfId="0" applyFont="1" applyBorder="1" applyAlignment="1">
      <alignment horizontal="center" vertical="center"/>
    </xf>
    <xf numFmtId="178" fontId="22" fillId="0" borderId="10" xfId="0" applyNumberFormat="1" applyFont="1" applyBorder="1" applyAlignment="1">
      <alignment horizontal="center" vertical="center"/>
    </xf>
    <xf numFmtId="178" fontId="22" fillId="0" borderId="4" xfId="0" applyNumberFormat="1" applyFont="1" applyBorder="1" applyAlignment="1">
      <alignment horizontal="center" vertical="center"/>
    </xf>
    <xf numFmtId="182" fontId="22" fillId="0" borderId="26" xfId="0" applyNumberFormat="1" applyFont="1" applyBorder="1" applyAlignment="1">
      <alignment horizontal="center" vertical="center"/>
    </xf>
    <xf numFmtId="176" fontId="23" fillId="0" borderId="48" xfId="0" applyNumberFormat="1" applyFont="1" applyBorder="1" applyAlignment="1">
      <alignment horizontal="center" vertical="center"/>
    </xf>
    <xf numFmtId="178" fontId="22" fillId="0" borderId="12" xfId="0" applyNumberFormat="1" applyFont="1" applyBorder="1" applyAlignment="1">
      <alignment horizontal="center" vertical="center"/>
    </xf>
    <xf numFmtId="183" fontId="22" fillId="0" borderId="5" xfId="0" applyNumberFormat="1" applyFont="1" applyBorder="1" applyAlignment="1">
      <alignment horizontal="center" vertical="center"/>
    </xf>
    <xf numFmtId="182" fontId="22" fillId="0" borderId="19" xfId="0" applyNumberFormat="1" applyFont="1" applyBorder="1" applyAlignment="1">
      <alignment horizontal="center" vertical="center"/>
    </xf>
    <xf numFmtId="0" fontId="25" fillId="0" borderId="50" xfId="0" applyFont="1" applyBorder="1" applyAlignment="1">
      <alignment horizontal="left" vertical="center"/>
    </xf>
    <xf numFmtId="178" fontId="22" fillId="0" borderId="34" xfId="0" applyNumberFormat="1" applyFont="1" applyBorder="1" applyAlignment="1">
      <alignment horizontal="center" vertical="center"/>
    </xf>
    <xf numFmtId="183" fontId="22" fillId="0" borderId="36" xfId="0" applyNumberFormat="1" applyFont="1" applyBorder="1" applyAlignment="1">
      <alignment horizontal="center" vertical="center"/>
    </xf>
    <xf numFmtId="182" fontId="22" fillId="0" borderId="31" xfId="0" applyNumberFormat="1" applyFont="1" applyBorder="1" applyAlignment="1">
      <alignment horizontal="center" vertical="center"/>
    </xf>
    <xf numFmtId="183" fontId="22" fillId="0" borderId="4" xfId="0" applyNumberFormat="1" applyFont="1" applyBorder="1" applyAlignment="1">
      <alignment horizontal="center" vertical="center"/>
    </xf>
    <xf numFmtId="176" fontId="23" fillId="0" borderId="42" xfId="0" applyNumberFormat="1" applyFont="1" applyBorder="1" applyAlignment="1">
      <alignment horizontal="center" vertical="center"/>
    </xf>
    <xf numFmtId="178" fontId="23" fillId="0" borderId="43" xfId="0" applyNumberFormat="1" applyFont="1" applyBorder="1" applyAlignment="1">
      <alignment horizontal="center" vertical="center"/>
    </xf>
    <xf numFmtId="183" fontId="22" fillId="0" borderId="45" xfId="0" applyNumberFormat="1" applyFont="1" applyBorder="1" applyAlignment="1">
      <alignment horizontal="center" vertical="center"/>
    </xf>
    <xf numFmtId="182" fontId="22" fillId="0" borderId="38" xfId="0" applyNumberFormat="1" applyFont="1" applyBorder="1" applyAlignment="1">
      <alignment horizontal="center" vertical="center"/>
    </xf>
    <xf numFmtId="0" fontId="27" fillId="0" borderId="14" xfId="0" applyFont="1" applyBorder="1" applyAlignment="1">
      <alignment horizontal="left" vertical="center"/>
    </xf>
    <xf numFmtId="176" fontId="23" fillId="0" borderId="15" xfId="0" applyNumberFormat="1" applyFont="1" applyBorder="1" applyAlignment="1">
      <alignment horizontal="center" vertical="center"/>
    </xf>
    <xf numFmtId="178" fontId="23" fillId="0" borderId="17" xfId="0" applyNumberFormat="1" applyFont="1" applyBorder="1" applyAlignment="1">
      <alignment horizontal="center" vertical="center"/>
    </xf>
    <xf numFmtId="183" fontId="22" fillId="0" borderId="7" xfId="0" applyNumberFormat="1" applyFont="1" applyBorder="1" applyAlignment="1">
      <alignment horizontal="center" vertical="center"/>
    </xf>
    <xf numFmtId="182" fontId="22" fillId="0" borderId="46" xfId="0" applyNumberFormat="1" applyFont="1" applyBorder="1" applyAlignment="1">
      <alignment horizontal="center" vertical="center"/>
    </xf>
    <xf numFmtId="0" fontId="23" fillId="0" borderId="42" xfId="0" applyFont="1" applyBorder="1" applyAlignment="1">
      <alignment horizontal="center" vertical="center"/>
    </xf>
    <xf numFmtId="0" fontId="27" fillId="0" borderId="50" xfId="0" applyFont="1" applyBorder="1" applyAlignment="1">
      <alignment horizontal="left" vertical="center"/>
    </xf>
    <xf numFmtId="14" fontId="28" fillId="2" borderId="20" xfId="0" applyNumberFormat="1" applyFont="1" applyFill="1" applyBorder="1" applyAlignment="1">
      <alignment horizontal="left" vertical="center"/>
    </xf>
    <xf numFmtId="14" fontId="28" fillId="0" borderId="2" xfId="0" applyNumberFormat="1" applyFont="1" applyBorder="1" applyAlignment="1">
      <alignment horizontal="center" vertical="center"/>
    </xf>
    <xf numFmtId="14" fontId="28" fillId="0" borderId="20" xfId="0" applyNumberFormat="1" applyFont="1" applyBorder="1" applyAlignment="1">
      <alignment horizontal="left" vertical="center"/>
    </xf>
    <xf numFmtId="14" fontId="17" fillId="0" borderId="1" xfId="0" applyNumberFormat="1" applyFont="1" applyBorder="1" applyAlignment="1">
      <alignment horizontal="center" vertical="center"/>
    </xf>
    <xf numFmtId="14" fontId="28" fillId="0" borderId="0" xfId="0" applyNumberFormat="1" applyFont="1" applyAlignment="1">
      <alignment horizontal="center" vertical="center"/>
    </xf>
    <xf numFmtId="14" fontId="28" fillId="0" borderId="3" xfId="0" applyNumberFormat="1" applyFont="1" applyBorder="1" applyAlignment="1">
      <alignment horizontal="center" vertical="center"/>
    </xf>
    <xf numFmtId="14" fontId="28" fillId="0" borderId="33" xfId="0" applyNumberFormat="1" applyFont="1" applyBorder="1" applyAlignment="1">
      <alignment horizontal="center" vertical="center"/>
    </xf>
    <xf numFmtId="14" fontId="28" fillId="0" borderId="39" xfId="0" applyNumberFormat="1" applyFont="1" applyBorder="1" applyAlignment="1">
      <alignment horizontal="center" vertical="center"/>
    </xf>
    <xf numFmtId="14" fontId="28" fillId="0" borderId="1" xfId="0" applyNumberFormat="1" applyFont="1" applyBorder="1" applyAlignment="1">
      <alignment horizontal="center" vertical="center"/>
    </xf>
    <xf numFmtId="0" fontId="28" fillId="0" borderId="0" xfId="0" applyFont="1" applyAlignment="1">
      <alignment horizontal="center" vertical="center"/>
    </xf>
    <xf numFmtId="0" fontId="17" fillId="0" borderId="0" xfId="0" applyFont="1">
      <alignment vertical="center"/>
    </xf>
    <xf numFmtId="0" fontId="29" fillId="0" borderId="0" xfId="2" applyFont="1">
      <alignment vertical="center"/>
    </xf>
    <xf numFmtId="0" fontId="29" fillId="4" borderId="0" xfId="2" applyFont="1" applyFill="1">
      <alignment vertical="center"/>
    </xf>
    <xf numFmtId="0" fontId="30" fillId="4" borderId="0" xfId="2" applyFont="1" applyFill="1">
      <alignment vertical="center"/>
    </xf>
    <xf numFmtId="0" fontId="31" fillId="5" borderId="0" xfId="2" applyFont="1" applyFill="1" applyAlignment="1">
      <alignment horizontal="center" vertical="center"/>
    </xf>
    <xf numFmtId="0" fontId="32" fillId="5" borderId="0" xfId="2" applyFont="1" applyFill="1" applyAlignment="1">
      <alignment horizontal="center" vertical="center" wrapText="1"/>
    </xf>
    <xf numFmtId="181" fontId="30" fillId="0" borderId="0" xfId="2" applyNumberFormat="1" applyFont="1" applyAlignment="1">
      <alignment horizontal="right" vertical="center"/>
    </xf>
    <xf numFmtId="0" fontId="29" fillId="6" borderId="0" xfId="2" applyFont="1" applyFill="1" applyAlignment="1">
      <alignment horizontal="center" vertical="center" wrapText="1"/>
    </xf>
    <xf numFmtId="182" fontId="29" fillId="6" borderId="0" xfId="2" applyNumberFormat="1" applyFont="1" applyFill="1" applyAlignment="1">
      <alignment horizontal="center" vertical="center" wrapText="1"/>
    </xf>
    <xf numFmtId="182" fontId="29" fillId="6" borderId="0" xfId="2" applyNumberFormat="1" applyFont="1" applyFill="1" applyAlignment="1">
      <alignment horizontal="center" vertical="center"/>
    </xf>
    <xf numFmtId="181" fontId="33" fillId="0" borderId="0" xfId="1" applyNumberFormat="1" applyFont="1" applyFill="1" applyBorder="1" applyAlignment="1">
      <alignment horizontal="right" vertical="center"/>
    </xf>
    <xf numFmtId="0" fontId="29" fillId="0" borderId="0" xfId="2" applyFont="1" applyAlignment="1">
      <alignment horizontal="center" vertical="center" wrapText="1"/>
    </xf>
    <xf numFmtId="182" fontId="29" fillId="0" borderId="0" xfId="2" applyNumberFormat="1" applyFont="1" applyAlignment="1">
      <alignment horizontal="center" vertical="center" wrapText="1"/>
    </xf>
    <xf numFmtId="182" fontId="29" fillId="0" borderId="0" xfId="2" applyNumberFormat="1" applyFont="1" applyAlignment="1">
      <alignment horizontal="center" vertical="center"/>
    </xf>
    <xf numFmtId="40" fontId="33" fillId="0" borderId="0" xfId="1" applyNumberFormat="1" applyFont="1" applyFill="1" applyBorder="1">
      <alignment vertical="center"/>
    </xf>
    <xf numFmtId="0" fontId="30" fillId="0" borderId="0" xfId="2" applyFont="1">
      <alignment vertical="center"/>
    </xf>
    <xf numFmtId="182" fontId="32" fillId="0" borderId="0" xfId="2" applyNumberFormat="1" applyFont="1" applyAlignment="1">
      <alignment horizontal="center" vertical="center"/>
    </xf>
    <xf numFmtId="0" fontId="29" fillId="0" borderId="0" xfId="2" applyFont="1" applyAlignment="1">
      <alignment horizontal="center" vertical="center"/>
    </xf>
    <xf numFmtId="0" fontId="31" fillId="4" borderId="0" xfId="2" applyFont="1" applyFill="1" applyAlignment="1">
      <alignment horizontal="center" vertical="center"/>
    </xf>
    <xf numFmtId="0" fontId="22" fillId="0" borderId="51" xfId="0" applyFont="1" applyBorder="1" applyAlignment="1">
      <alignment horizontal="center" vertical="center"/>
    </xf>
    <xf numFmtId="0" fontId="22" fillId="0" borderId="52" xfId="0" applyFont="1" applyBorder="1" applyAlignment="1">
      <alignment horizontal="center" vertical="center"/>
    </xf>
    <xf numFmtId="0" fontId="22" fillId="0" borderId="53" xfId="0" applyFont="1" applyBorder="1">
      <alignment vertical="center"/>
    </xf>
    <xf numFmtId="0" fontId="22" fillId="0" borderId="54" xfId="0" applyFont="1" applyBorder="1">
      <alignment vertical="center"/>
    </xf>
    <xf numFmtId="0" fontId="22" fillId="0" borderId="51" xfId="0" applyFont="1" applyBorder="1" applyAlignment="1">
      <alignment horizontal="left" vertical="center"/>
    </xf>
    <xf numFmtId="181" fontId="22" fillId="0" borderId="55" xfId="0" applyNumberFormat="1" applyFont="1" applyBorder="1" applyAlignment="1">
      <alignment horizontal="center" vertical="center"/>
    </xf>
    <xf numFmtId="181" fontId="22" fillId="0" borderId="16" xfId="0" applyNumberFormat="1" applyFont="1" applyBorder="1" applyAlignment="1">
      <alignment horizontal="center" vertical="center"/>
    </xf>
    <xf numFmtId="181" fontId="22" fillId="0" borderId="56" xfId="0" applyNumberFormat="1" applyFont="1" applyBorder="1" applyAlignment="1">
      <alignment horizontal="left" vertical="center"/>
    </xf>
    <xf numFmtId="181" fontId="22" fillId="0" borderId="57" xfId="0" applyNumberFormat="1" applyFont="1" applyBorder="1" applyAlignment="1">
      <alignment horizontal="center" vertical="center"/>
    </xf>
    <xf numFmtId="181" fontId="22" fillId="0" borderId="58" xfId="0" applyNumberFormat="1" applyFont="1" applyBorder="1" applyAlignment="1">
      <alignment horizontal="center" vertical="center"/>
    </xf>
    <xf numFmtId="0" fontId="22" fillId="0" borderId="59" xfId="0" applyFont="1" applyBorder="1">
      <alignment vertical="center"/>
    </xf>
    <xf numFmtId="0" fontId="22" fillId="0" borderId="60" xfId="0" applyFont="1" applyBorder="1">
      <alignment vertical="center"/>
    </xf>
    <xf numFmtId="0" fontId="2" fillId="0" borderId="0" xfId="0" applyFont="1" applyAlignment="1">
      <alignment horizontal="center" vertical="center"/>
    </xf>
    <xf numFmtId="183" fontId="22" fillId="3" borderId="26" xfId="0" applyNumberFormat="1" applyFont="1" applyFill="1" applyBorder="1" applyAlignment="1">
      <alignment horizontal="center" vertical="center"/>
    </xf>
    <xf numFmtId="0" fontId="2" fillId="0" borderId="0" xfId="0" applyFont="1">
      <alignment vertical="center"/>
    </xf>
    <xf numFmtId="0" fontId="24" fillId="0" borderId="50" xfId="0" applyFont="1" applyBorder="1" applyAlignment="1">
      <alignment horizontal="left" vertical="center"/>
    </xf>
    <xf numFmtId="178" fontId="4" fillId="0" borderId="0" xfId="0" applyNumberFormat="1" applyFont="1" applyAlignment="1">
      <alignment horizontal="center" vertical="center"/>
    </xf>
    <xf numFmtId="0" fontId="16" fillId="3" borderId="26" xfId="0" applyFont="1" applyFill="1" applyBorder="1" applyAlignment="1">
      <alignment horizontal="center" vertical="center"/>
    </xf>
    <xf numFmtId="178" fontId="22" fillId="0" borderId="15" xfId="0" applyNumberFormat="1" applyFont="1" applyBorder="1" applyAlignment="1">
      <alignment horizontal="left" vertical="center"/>
    </xf>
    <xf numFmtId="178" fontId="22" fillId="0" borderId="0" xfId="0" applyNumberFormat="1" applyFont="1" applyAlignment="1">
      <alignment horizontal="left" vertical="center"/>
    </xf>
    <xf numFmtId="178" fontId="22" fillId="0" borderId="32" xfId="0" applyNumberFormat="1" applyFont="1" applyBorder="1" applyAlignment="1">
      <alignment horizontal="center" vertical="center"/>
    </xf>
    <xf numFmtId="178" fontId="22" fillId="0" borderId="42" xfId="0" applyNumberFormat="1" applyFont="1" applyBorder="1" applyAlignment="1">
      <alignment horizontal="center" vertical="center"/>
    </xf>
    <xf numFmtId="178" fontId="22" fillId="0" borderId="15" xfId="0" applyNumberFormat="1" applyFont="1" applyBorder="1" applyAlignment="1">
      <alignment horizontal="center" vertical="center"/>
    </xf>
    <xf numFmtId="178" fontId="22" fillId="0" borderId="27" xfId="0" applyNumberFormat="1" applyFont="1" applyBorder="1" applyAlignment="1">
      <alignment horizontal="center" vertical="center"/>
    </xf>
    <xf numFmtId="178" fontId="22" fillId="0" borderId="48" xfId="0" applyNumberFormat="1" applyFont="1" applyBorder="1" applyAlignment="1">
      <alignment horizontal="center" vertical="center"/>
    </xf>
    <xf numFmtId="178" fontId="22" fillId="3" borderId="43" xfId="0" applyNumberFormat="1" applyFont="1" applyFill="1" applyBorder="1" applyAlignment="1">
      <alignment horizontal="center" vertical="center"/>
    </xf>
    <xf numFmtId="182" fontId="22" fillId="3" borderId="40" xfId="0" applyNumberFormat="1" applyFont="1" applyFill="1" applyBorder="1" applyAlignment="1">
      <alignment horizontal="center" vertical="center"/>
    </xf>
    <xf numFmtId="181" fontId="22" fillId="3" borderId="45" xfId="0" applyNumberFormat="1" applyFont="1" applyFill="1" applyBorder="1" applyAlignment="1">
      <alignment horizontal="center" vertical="center"/>
    </xf>
    <xf numFmtId="183" fontId="22" fillId="3" borderId="45" xfId="0" applyNumberFormat="1" applyFont="1" applyFill="1" applyBorder="1" applyAlignment="1">
      <alignment horizontal="center" vertical="center"/>
    </xf>
    <xf numFmtId="182" fontId="22" fillId="3" borderId="38" xfId="0" applyNumberFormat="1" applyFont="1" applyFill="1" applyBorder="1" applyAlignment="1">
      <alignment horizontal="center" vertical="center"/>
    </xf>
    <xf numFmtId="181" fontId="22" fillId="3" borderId="38" xfId="0" applyNumberFormat="1" applyFont="1" applyFill="1" applyBorder="1" applyAlignment="1">
      <alignment horizontal="center" vertical="center"/>
    </xf>
    <xf numFmtId="178" fontId="22" fillId="3" borderId="34" xfId="0" applyNumberFormat="1" applyFont="1" applyFill="1" applyBorder="1" applyAlignment="1">
      <alignment horizontal="center" vertical="center"/>
    </xf>
    <xf numFmtId="182" fontId="22" fillId="3" borderId="35" xfId="0" applyNumberFormat="1" applyFont="1" applyFill="1" applyBorder="1" applyAlignment="1">
      <alignment horizontal="center" vertical="center"/>
    </xf>
    <xf numFmtId="181" fontId="22" fillId="3" borderId="36" xfId="0" applyNumberFormat="1" applyFont="1" applyFill="1" applyBorder="1" applyAlignment="1">
      <alignment horizontal="center" vertical="center"/>
    </xf>
    <xf numFmtId="183" fontId="22" fillId="3" borderId="36" xfId="0" applyNumberFormat="1" applyFont="1" applyFill="1" applyBorder="1" applyAlignment="1">
      <alignment horizontal="center" vertical="center"/>
    </xf>
    <xf numFmtId="182" fontId="22" fillId="3" borderId="31" xfId="0" applyNumberFormat="1" applyFont="1" applyFill="1" applyBorder="1" applyAlignment="1">
      <alignment horizontal="center" vertical="center"/>
    </xf>
    <xf numFmtId="181" fontId="22" fillId="3" borderId="31" xfId="0" applyNumberFormat="1" applyFont="1" applyFill="1" applyBorder="1" applyAlignment="1">
      <alignment horizontal="center" vertical="center"/>
    </xf>
    <xf numFmtId="0" fontId="2" fillId="0" borderId="9" xfId="0" applyFont="1" applyBorder="1" applyAlignment="1">
      <alignment horizontal="center" vertical="center"/>
    </xf>
    <xf numFmtId="0" fontId="37" fillId="0" borderId="26" xfId="0" applyFont="1" applyBorder="1" applyAlignment="1">
      <alignment horizontal="center" vertical="center"/>
    </xf>
    <xf numFmtId="176" fontId="37" fillId="0" borderId="27" xfId="0" applyNumberFormat="1" applyFont="1" applyBorder="1" applyAlignment="1">
      <alignment horizontal="center" vertical="center"/>
    </xf>
    <xf numFmtId="14" fontId="38" fillId="0" borderId="2" xfId="0" applyNumberFormat="1" applyFont="1" applyBorder="1" applyAlignment="1">
      <alignment horizontal="center" vertical="center"/>
    </xf>
    <xf numFmtId="0" fontId="37" fillId="0" borderId="27" xfId="0" applyFont="1" applyBorder="1" applyAlignment="1">
      <alignment horizontal="center" vertical="center"/>
    </xf>
    <xf numFmtId="14" fontId="38" fillId="0" borderId="39" xfId="0" applyNumberFormat="1" applyFont="1" applyBorder="1" applyAlignment="1">
      <alignment horizontal="center" vertical="center"/>
    </xf>
    <xf numFmtId="49" fontId="37" fillId="0" borderId="2" xfId="0" applyNumberFormat="1" applyFont="1" applyBorder="1" applyAlignment="1">
      <alignment horizontal="center" vertical="center"/>
    </xf>
    <xf numFmtId="49" fontId="37" fillId="0" borderId="9" xfId="0" applyNumberFormat="1" applyFont="1" applyBorder="1" applyAlignment="1">
      <alignment horizontal="center" vertical="center"/>
    </xf>
    <xf numFmtId="49" fontId="37" fillId="0" borderId="28" xfId="0" applyNumberFormat="1" applyFont="1" applyBorder="1" applyAlignment="1">
      <alignment horizontal="center" vertical="center"/>
    </xf>
    <xf numFmtId="14" fontId="37" fillId="0" borderId="2" xfId="0" applyNumberFormat="1" applyFont="1" applyBorder="1" applyAlignment="1">
      <alignment horizontal="center" vertical="center"/>
    </xf>
    <xf numFmtId="49" fontId="37" fillId="0" borderId="39" xfId="0" applyNumberFormat="1" applyFont="1" applyBorder="1" applyAlignment="1">
      <alignment horizontal="center" vertical="center"/>
    </xf>
    <xf numFmtId="49" fontId="37" fillId="0" borderId="40" xfId="0" applyNumberFormat="1" applyFont="1" applyBorder="1" applyAlignment="1">
      <alignment horizontal="center" vertical="center"/>
    </xf>
    <xf numFmtId="49" fontId="37" fillId="0" borderId="41" xfId="0" applyNumberFormat="1" applyFont="1" applyBorder="1" applyAlignment="1">
      <alignment horizontal="center" vertical="center"/>
    </xf>
    <xf numFmtId="0" fontId="37" fillId="0" borderId="42" xfId="0" applyFont="1" applyBorder="1" applyAlignment="1">
      <alignment horizontal="center" vertical="center"/>
    </xf>
    <xf numFmtId="0" fontId="2" fillId="0" borderId="0" xfId="0" applyFont="1" applyAlignment="1">
      <alignment horizontal="right" vertical="center"/>
    </xf>
    <xf numFmtId="182" fontId="34" fillId="0" borderId="61" xfId="0" applyNumberFormat="1" applyFont="1" applyBorder="1" applyAlignment="1">
      <alignment vertical="center" wrapText="1" shrinkToFit="1"/>
    </xf>
    <xf numFmtId="182" fontId="34" fillId="0" borderId="33" xfId="0" applyNumberFormat="1" applyFont="1" applyBorder="1" applyAlignment="1">
      <alignment vertical="center" wrapText="1" shrinkToFit="1"/>
    </xf>
    <xf numFmtId="0" fontId="0" fillId="0" borderId="67" xfId="0" applyBorder="1" applyAlignment="1">
      <alignment horizontal="center" vertical="center"/>
    </xf>
    <xf numFmtId="0" fontId="22" fillId="0" borderId="24" xfId="0" applyFont="1" applyBorder="1" applyAlignment="1">
      <alignment horizontal="center" vertical="center"/>
    </xf>
    <xf numFmtId="0" fontId="0" fillId="0" borderId="10" xfId="0" applyBorder="1" applyAlignment="1">
      <alignment horizontal="left" vertical="center"/>
    </xf>
    <xf numFmtId="0" fontId="22" fillId="0" borderId="15" xfId="0" applyFont="1" applyBorder="1" applyAlignment="1">
      <alignment horizontal="left" vertical="center"/>
    </xf>
    <xf numFmtId="0" fontId="26" fillId="0" borderId="1" xfId="0" applyFont="1" applyBorder="1" applyAlignment="1">
      <alignment horizontal="left" vertical="center"/>
    </xf>
    <xf numFmtId="0" fontId="22" fillId="0" borderId="2" xfId="0" applyFont="1" applyBorder="1" applyAlignment="1">
      <alignment horizontal="left" vertical="center"/>
    </xf>
    <xf numFmtId="0" fontId="22" fillId="0" borderId="33" xfId="0" applyFont="1" applyBorder="1" applyAlignment="1">
      <alignment horizontal="left" vertical="center"/>
    </xf>
    <xf numFmtId="0" fontId="22" fillId="0" borderId="39" xfId="0" applyFont="1" applyBorder="1" applyAlignment="1">
      <alignment horizontal="left" vertical="center"/>
    </xf>
    <xf numFmtId="0" fontId="22" fillId="0" borderId="1" xfId="0" applyFont="1" applyBorder="1" applyAlignment="1">
      <alignment horizontal="left" vertical="center"/>
    </xf>
    <xf numFmtId="0" fontId="2" fillId="0" borderId="10" xfId="0" applyFont="1" applyBorder="1" applyAlignment="1">
      <alignment horizontal="center" vertical="center"/>
    </xf>
    <xf numFmtId="0" fontId="22" fillId="0" borderId="48" xfId="0" applyFont="1" applyBorder="1" applyAlignment="1">
      <alignment horizontal="left" vertical="center"/>
    </xf>
    <xf numFmtId="0" fontId="26" fillId="0" borderId="15" xfId="0" applyFont="1" applyBorder="1" applyAlignment="1">
      <alignment horizontal="left" vertical="center"/>
    </xf>
    <xf numFmtId="0" fontId="37" fillId="0" borderId="27" xfId="0" applyFont="1" applyBorder="1" applyAlignment="1">
      <alignment horizontal="left" vertical="center"/>
    </xf>
    <xf numFmtId="0" fontId="22" fillId="0" borderId="27" xfId="0" applyFont="1" applyBorder="1" applyAlignment="1">
      <alignment horizontal="left" vertical="center"/>
    </xf>
    <xf numFmtId="0" fontId="22" fillId="0" borderId="32" xfId="0" applyFont="1" applyBorder="1" applyAlignment="1">
      <alignment horizontal="left" vertical="center"/>
    </xf>
    <xf numFmtId="0" fontId="22" fillId="0" borderId="42" xfId="0" applyFont="1" applyBorder="1" applyAlignment="1">
      <alignment horizontal="left" vertical="center"/>
    </xf>
    <xf numFmtId="182" fontId="22" fillId="0" borderId="48" xfId="0" applyNumberFormat="1" applyFont="1" applyBorder="1" applyAlignment="1">
      <alignment horizontal="left" vertical="center"/>
    </xf>
    <xf numFmtId="182" fontId="34" fillId="0" borderId="0" xfId="0" applyNumberFormat="1" applyFont="1" applyAlignment="1">
      <alignment vertical="center" wrapText="1" shrinkToFit="1"/>
    </xf>
    <xf numFmtId="182" fontId="22" fillId="0" borderId="0" xfId="0" applyNumberFormat="1" applyFont="1" applyAlignment="1">
      <alignment horizontal="left" vertical="center"/>
    </xf>
    <xf numFmtId="182" fontId="22" fillId="0" borderId="32" xfId="0" applyNumberFormat="1" applyFont="1" applyBorder="1" applyAlignment="1">
      <alignment horizontal="center" vertical="center"/>
    </xf>
    <xf numFmtId="182" fontId="22" fillId="0" borderId="42" xfId="0" applyNumberFormat="1" applyFont="1" applyBorder="1" applyAlignment="1">
      <alignment horizontal="center" vertical="center"/>
    </xf>
    <xf numFmtId="182" fontId="22" fillId="0" borderId="15" xfId="0" applyNumberFormat="1" applyFont="1" applyBorder="1" applyAlignment="1">
      <alignment horizontal="center" vertical="center"/>
    </xf>
    <xf numFmtId="182" fontId="22" fillId="0" borderId="27" xfId="0" applyNumberFormat="1" applyFont="1" applyBorder="1" applyAlignment="1">
      <alignment horizontal="center" vertical="center"/>
    </xf>
    <xf numFmtId="182" fontId="22" fillId="0" borderId="48" xfId="0" applyNumberFormat="1" applyFont="1" applyBorder="1" applyAlignment="1">
      <alignment horizontal="center" vertical="center"/>
    </xf>
    <xf numFmtId="182" fontId="39" fillId="0" borderId="0" xfId="0" applyNumberFormat="1" applyFont="1" applyAlignment="1">
      <alignment vertical="center" wrapText="1" shrinkToFit="1"/>
    </xf>
    <xf numFmtId="0" fontId="8" fillId="7" borderId="14" xfId="0" applyFont="1" applyFill="1" applyBorder="1">
      <alignment vertical="center"/>
    </xf>
    <xf numFmtId="0" fontId="8" fillId="7" borderId="15" xfId="0" applyFont="1" applyFill="1" applyBorder="1">
      <alignment vertical="center"/>
    </xf>
    <xf numFmtId="0" fontId="8" fillId="0" borderId="47" xfId="0" applyFont="1" applyBorder="1">
      <alignment vertical="center"/>
    </xf>
    <xf numFmtId="0" fontId="2" fillId="0" borderId="4" xfId="0" applyFont="1" applyBorder="1" applyAlignment="1">
      <alignment horizontal="center" vertical="center"/>
    </xf>
    <xf numFmtId="0" fontId="0" fillId="0" borderId="5" xfId="0" applyBorder="1">
      <alignment vertical="center"/>
    </xf>
    <xf numFmtId="0" fontId="8" fillId="0" borderId="17" xfId="0" applyFont="1" applyBorder="1">
      <alignment vertical="center"/>
    </xf>
    <xf numFmtId="0" fontId="8" fillId="7" borderId="17" xfId="0" applyFont="1" applyFill="1" applyBorder="1">
      <alignment vertical="center"/>
    </xf>
    <xf numFmtId="0" fontId="8" fillId="0" borderId="8" xfId="0" applyFont="1" applyBorder="1">
      <alignment vertical="center"/>
    </xf>
    <xf numFmtId="0" fontId="8" fillId="7" borderId="8" xfId="0" applyFont="1" applyFill="1" applyBorder="1">
      <alignment vertical="center"/>
    </xf>
    <xf numFmtId="49" fontId="22" fillId="0" borderId="3" xfId="0" applyNumberFormat="1" applyFont="1" applyBorder="1" applyAlignment="1">
      <alignment horizontal="left" vertical="center"/>
    </xf>
    <xf numFmtId="49" fontId="22" fillId="0" borderId="11" xfId="0" applyNumberFormat="1" applyFont="1" applyBorder="1" applyAlignment="1">
      <alignment horizontal="left" vertical="center"/>
    </xf>
    <xf numFmtId="49" fontId="22" fillId="0" borderId="30" xfId="0" applyNumberFormat="1" applyFont="1" applyBorder="1" applyAlignment="1">
      <alignment horizontal="left" vertical="center"/>
    </xf>
    <xf numFmtId="49" fontId="22" fillId="0" borderId="22" xfId="0" applyNumberFormat="1" applyFont="1" applyBorder="1" applyAlignment="1">
      <alignment horizontal="left" vertical="center"/>
    </xf>
    <xf numFmtId="49" fontId="23" fillId="0" borderId="37" xfId="0" applyNumberFormat="1" applyFont="1" applyBorder="1" applyAlignment="1">
      <alignment horizontal="center" vertical="center"/>
    </xf>
    <xf numFmtId="49" fontId="23" fillId="0" borderId="35" xfId="0" applyNumberFormat="1" applyFont="1" applyBorder="1" applyAlignment="1">
      <alignment horizontal="center" vertical="center"/>
    </xf>
    <xf numFmtId="49" fontId="22" fillId="0" borderId="0" xfId="0" applyNumberFormat="1" applyFont="1" applyAlignment="1">
      <alignment horizontal="center" vertical="center"/>
    </xf>
    <xf numFmtId="49" fontId="22" fillId="0" borderId="20" xfId="0" applyNumberFormat="1" applyFont="1" applyBorder="1" applyAlignment="1">
      <alignment horizontal="left" vertical="center"/>
    </xf>
    <xf numFmtId="49" fontId="22" fillId="0" borderId="33" xfId="0" applyNumberFormat="1" applyFont="1" applyBorder="1" applyAlignment="1">
      <alignment horizontal="center" vertical="center"/>
    </xf>
    <xf numFmtId="49" fontId="22" fillId="0" borderId="35" xfId="0" applyNumberFormat="1" applyFont="1" applyBorder="1" applyAlignment="1">
      <alignment horizontal="center" vertical="center"/>
    </xf>
    <xf numFmtId="49" fontId="26" fillId="0" borderId="1" xfId="0" applyNumberFormat="1" applyFont="1" applyBorder="1" applyAlignment="1">
      <alignment horizontal="center" vertical="center"/>
    </xf>
    <xf numFmtId="49" fontId="26" fillId="0" borderId="8" xfId="0" applyNumberFormat="1" applyFont="1" applyBorder="1" applyAlignment="1">
      <alignment horizontal="center" vertical="center"/>
    </xf>
    <xf numFmtId="49" fontId="26" fillId="0" borderId="47" xfId="0" applyNumberFormat="1" applyFont="1" applyBorder="1" applyAlignment="1">
      <alignment horizontal="center" vertical="center"/>
    </xf>
    <xf numFmtId="49" fontId="22" fillId="0" borderId="37" xfId="0" applyNumberFormat="1" applyFont="1" applyBorder="1" applyAlignment="1">
      <alignment horizontal="center" vertical="center"/>
    </xf>
    <xf numFmtId="0" fontId="40" fillId="0" borderId="24" xfId="0" applyFont="1" applyBorder="1" applyAlignment="1">
      <alignment horizontal="center" vertical="center"/>
    </xf>
    <xf numFmtId="0" fontId="1" fillId="0" borderId="0" xfId="2" applyFont="1" applyAlignment="1">
      <alignment horizontal="center" vertical="center"/>
    </xf>
    <xf numFmtId="49" fontId="2" fillId="2" borderId="9" xfId="0" applyNumberFormat="1" applyFont="1" applyFill="1" applyBorder="1" applyAlignment="1">
      <alignment horizontal="center" vertical="center"/>
    </xf>
    <xf numFmtId="14" fontId="22" fillId="0" borderId="53" xfId="0" applyNumberFormat="1" applyFont="1" applyBorder="1" applyAlignment="1">
      <alignment horizontal="left" vertical="center"/>
    </xf>
    <xf numFmtId="14" fontId="22" fillId="0" borderId="54" xfId="0" applyNumberFormat="1" applyFont="1" applyBorder="1" applyAlignment="1">
      <alignment horizontal="left" vertical="center"/>
    </xf>
    <xf numFmtId="14" fontId="22" fillId="2" borderId="0" xfId="0" applyNumberFormat="1" applyFont="1" applyFill="1" applyAlignment="1">
      <alignment horizontal="left" vertical="center"/>
    </xf>
    <xf numFmtId="14" fontId="22" fillId="0" borderId="0" xfId="0" applyNumberFormat="1" applyFont="1" applyAlignment="1">
      <alignment horizontal="left" vertical="center"/>
    </xf>
    <xf numFmtId="14" fontId="23" fillId="0" borderId="32" xfId="0" applyNumberFormat="1" applyFont="1" applyBorder="1" applyAlignment="1">
      <alignment horizontal="center" vertical="center"/>
    </xf>
    <xf numFmtId="14" fontId="22" fillId="0" borderId="42" xfId="0" applyNumberFormat="1" applyFont="1" applyBorder="1" applyAlignment="1">
      <alignment horizontal="center" vertical="center"/>
    </xf>
    <xf numFmtId="14" fontId="22" fillId="0" borderId="15" xfId="0" applyNumberFormat="1" applyFont="1" applyBorder="1" applyAlignment="1">
      <alignment horizontal="center" vertical="center"/>
    </xf>
    <xf numFmtId="14" fontId="23" fillId="0" borderId="27" xfId="0" applyNumberFormat="1" applyFont="1" applyBorder="1" applyAlignment="1">
      <alignment horizontal="center" vertical="center"/>
    </xf>
    <xf numFmtId="14" fontId="23" fillId="0" borderId="48" xfId="0" applyNumberFormat="1" applyFont="1" applyBorder="1" applyAlignment="1">
      <alignment horizontal="center" vertical="center"/>
    </xf>
    <xf numFmtId="0" fontId="37" fillId="8" borderId="27" xfId="0" applyFont="1" applyFill="1" applyBorder="1" applyAlignment="1">
      <alignment horizontal="center" vertical="center"/>
    </xf>
    <xf numFmtId="185" fontId="22" fillId="3" borderId="26" xfId="0" applyNumberFormat="1" applyFont="1" applyFill="1" applyBorder="1" applyAlignment="1">
      <alignment horizontal="center" vertical="center"/>
    </xf>
    <xf numFmtId="185" fontId="33" fillId="0" borderId="0" xfId="1" applyNumberFormat="1" applyFont="1" applyFill="1" applyBorder="1" applyAlignment="1">
      <alignment horizontal="right" vertical="center"/>
    </xf>
    <xf numFmtId="185" fontId="29" fillId="0" borderId="0" xfId="2" applyNumberFormat="1" applyFont="1">
      <alignment vertical="center"/>
    </xf>
    <xf numFmtId="185" fontId="4" fillId="0" borderId="0" xfId="0" applyNumberFormat="1" applyFont="1" applyAlignment="1">
      <alignment horizontal="center" vertical="center"/>
    </xf>
    <xf numFmtId="14" fontId="28" fillId="0" borderId="27" xfId="0" applyNumberFormat="1" applyFont="1" applyBorder="1" applyAlignment="1">
      <alignment horizontal="center" vertical="center"/>
    </xf>
    <xf numFmtId="14" fontId="28" fillId="0" borderId="0" xfId="0" applyNumberFormat="1" applyFont="1" applyAlignment="1">
      <alignment horizontal="left" vertical="center"/>
    </xf>
    <xf numFmtId="14" fontId="17" fillId="0" borderId="15" xfId="0" applyNumberFormat="1" applyFont="1" applyBorder="1" applyAlignment="1">
      <alignment horizontal="center" vertical="center"/>
    </xf>
    <xf numFmtId="14" fontId="28" fillId="0" borderId="48" xfId="0" applyNumberFormat="1" applyFont="1" applyBorder="1" applyAlignment="1">
      <alignment horizontal="center" vertical="center"/>
    </xf>
    <xf numFmtId="14" fontId="28" fillId="0" borderId="32" xfId="0" applyNumberFormat="1" applyFont="1" applyBorder="1" applyAlignment="1">
      <alignment horizontal="center" vertical="center"/>
    </xf>
    <xf numFmtId="14" fontId="28" fillId="0" borderId="42" xfId="0" applyNumberFormat="1" applyFont="1" applyBorder="1" applyAlignment="1">
      <alignment horizontal="center" vertical="center"/>
    </xf>
    <xf numFmtId="14" fontId="28" fillId="0" borderId="15" xfId="0" applyNumberFormat="1" applyFont="1" applyBorder="1" applyAlignment="1">
      <alignment horizontal="center" vertical="center"/>
    </xf>
    <xf numFmtId="49" fontId="22" fillId="0" borderId="60" xfId="0" applyNumberFormat="1" applyFont="1" applyBorder="1" applyAlignment="1">
      <alignment horizontal="center" vertical="center"/>
    </xf>
    <xf numFmtId="49" fontId="22" fillId="0" borderId="0" xfId="0" applyNumberFormat="1" applyFont="1" applyAlignment="1">
      <alignment horizontal="left" vertical="center"/>
    </xf>
    <xf numFmtId="49" fontId="22" fillId="0" borderId="32" xfId="0" applyNumberFormat="1" applyFont="1" applyBorder="1" applyAlignment="1">
      <alignment horizontal="center" vertical="center"/>
    </xf>
    <xf numFmtId="49" fontId="37" fillId="0" borderId="27" xfId="0" applyNumberFormat="1" applyFont="1" applyBorder="1" applyAlignment="1">
      <alignment horizontal="center" vertical="center"/>
    </xf>
    <xf numFmtId="49" fontId="37" fillId="0" borderId="42" xfId="0" applyNumberFormat="1" applyFont="1" applyBorder="1" applyAlignment="1">
      <alignment horizontal="center" vertical="center"/>
    </xf>
    <xf numFmtId="49" fontId="22" fillId="0" borderId="42" xfId="0" applyNumberFormat="1" applyFont="1" applyBorder="1" applyAlignment="1">
      <alignment horizontal="center" vertical="center"/>
    </xf>
    <xf numFmtId="49" fontId="22" fillId="0" borderId="15" xfId="0" applyNumberFormat="1" applyFont="1" applyBorder="1" applyAlignment="1">
      <alignment horizontal="center" vertical="center"/>
    </xf>
    <xf numFmtId="49" fontId="22" fillId="0" borderId="27" xfId="0" applyNumberFormat="1" applyFont="1" applyBorder="1" applyAlignment="1">
      <alignment horizontal="center" vertical="center"/>
    </xf>
    <xf numFmtId="49" fontId="22" fillId="0" borderId="48" xfId="0" applyNumberFormat="1" applyFont="1" applyBorder="1" applyAlignment="1">
      <alignment horizontal="center" vertical="center"/>
    </xf>
    <xf numFmtId="49" fontId="22" fillId="0" borderId="71" xfId="0" applyNumberFormat="1" applyFont="1" applyBorder="1" applyAlignment="1">
      <alignment horizontal="center" vertical="center"/>
    </xf>
    <xf numFmtId="49" fontId="22" fillId="0" borderId="70" xfId="0" applyNumberFormat="1" applyFont="1" applyBorder="1" applyAlignment="1">
      <alignment horizontal="center" vertical="center"/>
    </xf>
    <xf numFmtId="49" fontId="22" fillId="0" borderId="63" xfId="0" applyNumberFormat="1" applyFont="1" applyBorder="1" applyAlignment="1">
      <alignment horizontal="center" vertical="center"/>
    </xf>
    <xf numFmtId="49" fontId="22" fillId="0" borderId="29" xfId="0" applyNumberFormat="1" applyFont="1" applyBorder="1" applyAlignment="1">
      <alignment horizontal="left" vertical="center"/>
    </xf>
    <xf numFmtId="49" fontId="22" fillId="0" borderId="56" xfId="0" applyNumberFormat="1" applyFont="1" applyBorder="1" applyAlignment="1">
      <alignment horizontal="left" vertical="center"/>
    </xf>
    <xf numFmtId="49" fontId="22" fillId="0" borderId="50" xfId="0" applyNumberFormat="1" applyFont="1" applyBorder="1" applyAlignment="1">
      <alignment horizontal="center" vertical="center"/>
    </xf>
    <xf numFmtId="49" fontId="22" fillId="0" borderId="57" xfId="0" applyNumberFormat="1" applyFont="1" applyBorder="1" applyAlignment="1">
      <alignment horizontal="center" vertical="center"/>
    </xf>
    <xf numFmtId="49" fontId="37" fillId="0" borderId="25" xfId="0" applyNumberFormat="1" applyFont="1" applyBorder="1" applyAlignment="1">
      <alignment horizontal="center" vertical="center"/>
    </xf>
    <xf numFmtId="49" fontId="37" fillId="0" borderId="72" xfId="0" applyNumberFormat="1" applyFont="1" applyBorder="1" applyAlignment="1">
      <alignment horizontal="center" vertical="center"/>
    </xf>
    <xf numFmtId="49" fontId="37" fillId="0" borderId="44" xfId="0" applyNumberFormat="1" applyFont="1" applyBorder="1" applyAlignment="1">
      <alignment horizontal="center" vertical="center"/>
    </xf>
    <xf numFmtId="49" fontId="37" fillId="0" borderId="58" xfId="0" applyNumberFormat="1" applyFont="1" applyBorder="1" applyAlignment="1">
      <alignment horizontal="center" vertical="center"/>
    </xf>
    <xf numFmtId="49" fontId="22" fillId="0" borderId="44" xfId="0" applyNumberFormat="1" applyFont="1" applyBorder="1" applyAlignment="1">
      <alignment horizontal="center" vertical="center"/>
    </xf>
    <xf numFmtId="49" fontId="22" fillId="0" borderId="58" xfId="0" applyNumberFormat="1" applyFont="1" applyBorder="1" applyAlignment="1">
      <alignment horizontal="center" vertical="center"/>
    </xf>
    <xf numFmtId="49" fontId="22" fillId="0" borderId="14" xfId="0" applyNumberFormat="1" applyFont="1" applyBorder="1" applyAlignment="1">
      <alignment horizontal="center" vertical="center"/>
    </xf>
    <xf numFmtId="49" fontId="22" fillId="0" borderId="16" xfId="0" applyNumberFormat="1" applyFont="1" applyBorder="1" applyAlignment="1">
      <alignment horizontal="center" vertical="center"/>
    </xf>
    <xf numFmtId="49" fontId="22" fillId="0" borderId="25" xfId="0" applyNumberFormat="1" applyFont="1" applyBorder="1" applyAlignment="1">
      <alignment horizontal="center" vertical="center"/>
    </xf>
    <xf numFmtId="49" fontId="22" fillId="0" borderId="72" xfId="0" applyNumberFormat="1" applyFont="1" applyBorder="1" applyAlignment="1">
      <alignment horizontal="center" vertical="center"/>
    </xf>
    <xf numFmtId="49" fontId="22" fillId="0" borderId="18" xfId="0" applyNumberFormat="1" applyFont="1" applyBorder="1" applyAlignment="1">
      <alignment horizontal="center" vertical="center"/>
    </xf>
    <xf numFmtId="49" fontId="22" fillId="0" borderId="55" xfId="0" applyNumberFormat="1" applyFont="1" applyBorder="1" applyAlignment="1">
      <alignment horizontal="center" vertical="center"/>
    </xf>
    <xf numFmtId="49" fontId="26" fillId="0" borderId="15" xfId="0" applyNumberFormat="1" applyFont="1" applyBorder="1" applyAlignment="1">
      <alignment horizontal="center" vertical="center"/>
    </xf>
    <xf numFmtId="0" fontId="0" fillId="0" borderId="62" xfId="0" applyBorder="1" applyAlignment="1">
      <alignment horizontal="center" vertical="center"/>
    </xf>
    <xf numFmtId="0" fontId="2" fillId="0" borderId="24" xfId="0" applyFont="1" applyBorder="1" applyAlignment="1">
      <alignment horizontal="center" vertical="center"/>
    </xf>
    <xf numFmtId="0" fontId="0" fillId="0" borderId="24" xfId="0" applyBorder="1" applyAlignment="1">
      <alignment horizontal="center" vertical="center"/>
    </xf>
    <xf numFmtId="0" fontId="0" fillId="0" borderId="63" xfId="0" applyBorder="1" applyAlignment="1">
      <alignment horizontal="center" vertical="center"/>
    </xf>
    <xf numFmtId="49" fontId="0" fillId="0" borderId="24" xfId="0" applyNumberFormat="1" applyBorder="1" applyAlignment="1">
      <alignment horizontal="center" vertical="center"/>
    </xf>
    <xf numFmtId="49" fontId="2" fillId="0" borderId="24" xfId="0" applyNumberFormat="1" applyFont="1" applyBorder="1" applyAlignment="1">
      <alignment horizontal="center" vertical="center"/>
    </xf>
    <xf numFmtId="0" fontId="22" fillId="0" borderId="14" xfId="0" applyFont="1" applyBorder="1" applyAlignment="1">
      <alignment horizontal="left" vertical="center"/>
    </xf>
    <xf numFmtId="0" fontId="22" fillId="0" borderId="16" xfId="0" applyFont="1" applyBorder="1" applyAlignment="1">
      <alignment horizontal="left" vertical="center"/>
    </xf>
    <xf numFmtId="49" fontId="22" fillId="2" borderId="14" xfId="0" applyNumberFormat="1" applyFont="1" applyFill="1" applyBorder="1" applyAlignment="1">
      <alignment horizontal="left" vertical="center"/>
    </xf>
    <xf numFmtId="49" fontId="22" fillId="2" borderId="15" xfId="0" applyNumberFormat="1" applyFont="1" applyFill="1" applyBorder="1" applyAlignment="1">
      <alignment horizontal="left" vertical="center"/>
    </xf>
    <xf numFmtId="49" fontId="22" fillId="2" borderId="47" xfId="0" applyNumberFormat="1" applyFont="1" applyFill="1" applyBorder="1" applyAlignment="1">
      <alignment horizontal="left" vertical="center"/>
    </xf>
    <xf numFmtId="0" fontId="22" fillId="0" borderId="15" xfId="0" applyFont="1" applyBorder="1" applyAlignment="1">
      <alignment horizontal="left" vertical="center"/>
    </xf>
    <xf numFmtId="183" fontId="22" fillId="0" borderId="14" xfId="0" applyNumberFormat="1" applyFont="1" applyBorder="1" applyAlignment="1">
      <alignment horizontal="left" vertical="center"/>
    </xf>
    <xf numFmtId="183" fontId="22" fillId="0" borderId="15" xfId="0" applyNumberFormat="1" applyFont="1" applyBorder="1" applyAlignment="1">
      <alignment horizontal="left" vertical="center"/>
    </xf>
    <xf numFmtId="183" fontId="22" fillId="0" borderId="16" xfId="0" applyNumberFormat="1" applyFont="1" applyBorder="1" applyAlignment="1">
      <alignment horizontal="left" vertical="center"/>
    </xf>
    <xf numFmtId="0" fontId="22" fillId="0" borderId="62" xfId="0" applyFont="1" applyBorder="1" applyAlignment="1">
      <alignment horizontal="left" vertical="center"/>
    </xf>
    <xf numFmtId="0" fontId="22" fillId="0" borderId="63" xfId="0" applyFont="1" applyBorder="1" applyAlignment="1">
      <alignment horizontal="left" vertical="center"/>
    </xf>
    <xf numFmtId="0" fontId="22" fillId="0" borderId="62" xfId="0" applyFont="1" applyBorder="1" applyAlignment="1">
      <alignment horizontal="center" vertical="center" wrapText="1"/>
    </xf>
    <xf numFmtId="0" fontId="22" fillId="0" borderId="63" xfId="0" applyFont="1" applyBorder="1" applyAlignment="1">
      <alignment horizontal="center" vertical="center"/>
    </xf>
    <xf numFmtId="178" fontId="22" fillId="0" borderId="65" xfId="0" applyNumberFormat="1" applyFont="1" applyBorder="1" applyAlignment="1">
      <alignment horizontal="left" vertical="center"/>
    </xf>
    <xf numFmtId="178" fontId="22" fillId="0" borderId="66" xfId="0" applyNumberFormat="1" applyFont="1" applyBorder="1" applyAlignment="1">
      <alignment horizontal="left" vertical="center"/>
    </xf>
    <xf numFmtId="14" fontId="28" fillId="0" borderId="61" xfId="0" applyNumberFormat="1" applyFont="1" applyBorder="1" applyAlignment="1">
      <alignment horizontal="left" vertical="center"/>
    </xf>
    <xf numFmtId="14" fontId="28" fillId="0" borderId="64" xfId="0" applyNumberFormat="1" applyFont="1" applyBorder="1" applyAlignment="1">
      <alignment horizontal="left" vertical="center"/>
    </xf>
    <xf numFmtId="14" fontId="28" fillId="0" borderId="68" xfId="0" applyNumberFormat="1" applyFont="1" applyBorder="1" applyAlignment="1">
      <alignment horizontal="center" vertical="center"/>
    </xf>
    <xf numFmtId="14" fontId="28" fillId="0" borderId="69" xfId="0" applyNumberFormat="1" applyFont="1" applyBorder="1" applyAlignment="1">
      <alignment horizontal="center" vertical="center"/>
    </xf>
    <xf numFmtId="14" fontId="22" fillId="0" borderId="61" xfId="0" applyNumberFormat="1" applyFont="1" applyBorder="1" applyAlignment="1">
      <alignment horizontal="left" vertical="center"/>
    </xf>
    <xf numFmtId="14" fontId="22" fillId="0" borderId="64" xfId="0" applyNumberFormat="1" applyFont="1" applyBorder="1" applyAlignment="1">
      <alignment horizontal="left" vertical="center"/>
    </xf>
    <xf numFmtId="0" fontId="22" fillId="0" borderId="62" xfId="0" applyFont="1" applyBorder="1" applyAlignment="1">
      <alignment horizontal="center" vertical="center"/>
    </xf>
    <xf numFmtId="0" fontId="22" fillId="0" borderId="59" xfId="0" applyFont="1" applyBorder="1" applyAlignment="1">
      <alignment horizontal="center" vertical="center"/>
    </xf>
    <xf numFmtId="0" fontId="22" fillId="0" borderId="60" xfId="0" applyFont="1" applyBorder="1" applyAlignment="1">
      <alignment horizontal="center" vertical="center"/>
    </xf>
    <xf numFmtId="0" fontId="0" fillId="0" borderId="9" xfId="0" applyBorder="1" applyAlignment="1">
      <alignment horizontal="center" vertical="center"/>
    </xf>
    <xf numFmtId="0" fontId="11" fillId="0" borderId="0" xfId="0" applyFont="1" applyAlignment="1">
      <alignment horizontal="center" vertical="center"/>
    </xf>
    <xf numFmtId="0" fontId="7" fillId="0" borderId="0" xfId="0" applyFont="1" applyAlignment="1">
      <alignment horizontal="center"/>
    </xf>
    <xf numFmtId="179" fontId="0" fillId="0" borderId="9" xfId="0" applyNumberFormat="1" applyBorder="1" applyAlignment="1">
      <alignment horizontal="center" vertical="center"/>
    </xf>
    <xf numFmtId="184" fontId="0" fillId="0" borderId="0" xfId="0" applyNumberForma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0" fillId="0" borderId="5" xfId="0" applyBorder="1" applyAlignment="1">
      <alignment horizontal="center" vertical="center"/>
    </xf>
    <xf numFmtId="0" fontId="0" fillId="0" borderId="49" xfId="0" applyBorder="1" applyAlignment="1">
      <alignment horizontal="center" vertical="center"/>
    </xf>
    <xf numFmtId="182" fontId="0" fillId="0" borderId="9" xfId="0" applyNumberFormat="1" applyBorder="1" applyAlignment="1">
      <alignment horizontal="center" vertical="center"/>
    </xf>
    <xf numFmtId="0" fontId="0" fillId="0" borderId="11" xfId="0" applyBorder="1" applyAlignment="1">
      <alignment horizontal="center" vertical="center"/>
    </xf>
    <xf numFmtId="182" fontId="0" fillId="0" borderId="4" xfId="0" applyNumberFormat="1" applyBorder="1" applyAlignment="1">
      <alignment horizontal="center" vertical="center"/>
    </xf>
    <xf numFmtId="182" fontId="0" fillId="0" borderId="28" xfId="0" applyNumberFormat="1" applyBorder="1" applyAlignment="1">
      <alignment horizontal="center" vertical="center"/>
    </xf>
    <xf numFmtId="0" fontId="12" fillId="0" borderId="0" xfId="0" applyFont="1" applyAlignment="1">
      <alignment horizontal="center" vertical="center"/>
    </xf>
    <xf numFmtId="14" fontId="2" fillId="0" borderId="0" xfId="0" applyNumberFormat="1" applyFont="1" applyAlignment="1">
      <alignment horizontal="right" vertical="center"/>
    </xf>
    <xf numFmtId="0" fontId="35" fillId="5" borderId="0" xfId="2" applyFont="1" applyFill="1" applyAlignment="1">
      <alignment horizontal="center" vertical="center"/>
    </xf>
    <xf numFmtId="0" fontId="35" fillId="4" borderId="0" xfId="2" applyFont="1" applyFill="1" applyAlignment="1">
      <alignment horizontal="center" vertical="center"/>
    </xf>
    <xf numFmtId="0" fontId="31" fillId="5" borderId="0" xfId="2" applyFont="1" applyFill="1" applyAlignment="1">
      <alignment horizontal="center" vertical="center"/>
    </xf>
    <xf numFmtId="0" fontId="32" fillId="5" borderId="0" xfId="2" applyFont="1" applyFill="1" applyAlignment="1">
      <alignment horizontal="center" vertical="center" wrapText="1"/>
    </xf>
    <xf numFmtId="0" fontId="31" fillId="4" borderId="0" xfId="2" applyFont="1" applyFill="1" applyAlignment="1">
      <alignment horizontal="center" vertical="center"/>
    </xf>
    <xf numFmtId="0" fontId="32" fillId="4" borderId="0" xfId="2" applyFont="1" applyFill="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児玉 健太" id="{D3685C74-B68F-A64B-96C0-426B37C4CCA5}" userId="7da677227f33f082" providerId="Windows Live"/>
</personList>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 dT="2021-04-03T05:57:21.02" personId="{D3685C74-B68F-A64B-96C0-426B37C4CCA5}" id="{7D428500-37CC-F149-821B-31C55DFD9B0E}">
    <text>性と名の間は半角スペースを開けてください。</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9"/>
  <sheetViews>
    <sheetView tabSelected="1" workbookViewId="0">
      <selection activeCell="C5" sqref="C5"/>
    </sheetView>
  </sheetViews>
  <sheetFormatPr baseColWidth="10" defaultColWidth="12.83203125" defaultRowHeight="14"/>
  <cols>
    <col min="1" max="1" width="16.33203125" customWidth="1"/>
    <col min="2" max="2" width="28" customWidth="1"/>
    <col min="3" max="3" width="31.83203125" customWidth="1"/>
  </cols>
  <sheetData>
    <row r="2" spans="1:4" ht="15" thickBot="1"/>
    <row r="3" spans="1:4" ht="24">
      <c r="A3" s="3"/>
      <c r="B3" s="10" t="s">
        <v>26</v>
      </c>
      <c r="C3" s="9" t="s">
        <v>35</v>
      </c>
    </row>
    <row r="4" spans="1:4" ht="43" customHeight="1">
      <c r="A4" s="4" t="s">
        <v>25</v>
      </c>
      <c r="B4" s="6">
        <v>41654</v>
      </c>
      <c r="C4" s="28">
        <v>45658</v>
      </c>
    </row>
    <row r="5" spans="1:4" ht="43" customHeight="1">
      <c r="A5" s="4" t="s">
        <v>27</v>
      </c>
      <c r="B5" s="7" t="s">
        <v>21</v>
      </c>
      <c r="C5" s="27"/>
    </row>
    <row r="6" spans="1:4" ht="43" customHeight="1">
      <c r="A6" s="4" t="s">
        <v>31</v>
      </c>
      <c r="B6" s="7" t="s">
        <v>41</v>
      </c>
      <c r="C6" s="27"/>
    </row>
    <row r="7" spans="1:4" ht="43" customHeight="1">
      <c r="A7" s="4" t="s">
        <v>32</v>
      </c>
      <c r="B7" s="7" t="s">
        <v>42</v>
      </c>
      <c r="C7" s="27"/>
    </row>
    <row r="8" spans="1:4" ht="43" customHeight="1">
      <c r="A8" s="4" t="s">
        <v>36</v>
      </c>
      <c r="B8" s="6">
        <v>42004</v>
      </c>
      <c r="C8" s="28">
        <v>46022</v>
      </c>
      <c r="D8" s="232" t="s">
        <v>105</v>
      </c>
    </row>
    <row r="9" spans="1:4" ht="43" customHeight="1">
      <c r="A9" s="4" t="s">
        <v>33</v>
      </c>
      <c r="B9" s="7" t="s">
        <v>18</v>
      </c>
      <c r="C9" s="27"/>
    </row>
    <row r="10" spans="1:4" ht="43" customHeight="1">
      <c r="A10" s="4" t="s">
        <v>34</v>
      </c>
      <c r="B10" s="7" t="s">
        <v>37</v>
      </c>
      <c r="C10" s="27"/>
    </row>
    <row r="11" spans="1:4" ht="43" customHeight="1">
      <c r="A11" s="4" t="s">
        <v>28</v>
      </c>
      <c r="B11" s="7" t="s">
        <v>38</v>
      </c>
      <c r="C11" s="27"/>
    </row>
    <row r="12" spans="1:4" ht="43" customHeight="1">
      <c r="A12" s="4" t="s">
        <v>29</v>
      </c>
      <c r="B12" s="7" t="s">
        <v>39</v>
      </c>
      <c r="C12" s="27"/>
    </row>
    <row r="13" spans="1:4" ht="43" customHeight="1" thickBot="1">
      <c r="A13" s="5" t="s">
        <v>30</v>
      </c>
      <c r="B13" s="8" t="s">
        <v>40</v>
      </c>
      <c r="C13" s="272"/>
    </row>
    <row r="19" spans="1:1">
      <c r="A19" s="232" t="s">
        <v>339</v>
      </c>
    </row>
  </sheetData>
  <phoneticPr fontId="3"/>
  <pageMargins left="0.75" right="0.75" top="1" bottom="1" header="0.3" footer="0.3"/>
  <pageSetup paperSize="9" orientation="portrait"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47"/>
  <sheetViews>
    <sheetView zoomScaleNormal="100" workbookViewId="0">
      <pane xSplit="3" ySplit="7" topLeftCell="K23" activePane="bottomRight" state="frozen"/>
      <selection pane="topRight" activeCell="D1" sqref="D1"/>
      <selection pane="bottomLeft" activeCell="A8" sqref="A8"/>
      <selection pane="bottomRight" activeCell="AC3" sqref="AC3:AC18"/>
    </sheetView>
  </sheetViews>
  <sheetFormatPr baseColWidth="10" defaultColWidth="11" defaultRowHeight="16" customHeight="1"/>
  <cols>
    <col min="1" max="1" width="4.33203125" style="43" customWidth="1"/>
    <col min="2" max="2" width="17.83203125" style="138" customWidth="1"/>
    <col min="3" max="3" width="4.5" style="138" bestFit="1" customWidth="1"/>
    <col min="4" max="4" width="13.6640625" style="193" bestFit="1" customWidth="1"/>
    <col min="5" max="5" width="8.33203125" style="193" customWidth="1"/>
    <col min="6" max="6" width="6.6640625" style="141" customWidth="1"/>
    <col min="7" max="7" width="11" style="142" customWidth="1"/>
    <col min="8" max="8" width="3.33203125" style="312" bestFit="1" customWidth="1"/>
    <col min="9" max="9" width="4.1640625" style="312" customWidth="1"/>
    <col min="10" max="10" width="7.33203125" style="312" customWidth="1"/>
    <col min="11" max="11" width="8.6640625" style="139" customWidth="1"/>
    <col min="12" max="12" width="7.33203125" style="143" customWidth="1"/>
    <col min="13" max="13" width="8.1640625" style="141" customWidth="1"/>
    <col min="14" max="14" width="11" style="138" customWidth="1"/>
    <col min="15" max="16" width="4.33203125" style="312" customWidth="1"/>
    <col min="17" max="17" width="6.1640625" style="312" customWidth="1"/>
    <col min="18" max="18" width="8.5" style="141" customWidth="1"/>
    <col min="19" max="19" width="7.5" style="143" customWidth="1"/>
    <col min="20" max="20" width="6.6640625" style="142" customWidth="1"/>
    <col min="21" max="21" width="8.1640625" style="139" bestFit="1" customWidth="1"/>
    <col min="22" max="22" width="8" style="139" bestFit="1" customWidth="1"/>
    <col min="23" max="23" width="18.6640625" style="138" customWidth="1"/>
    <col min="24" max="24" width="11" style="138" customWidth="1"/>
    <col min="25" max="26" width="11" style="312" customWidth="1"/>
    <col min="27" max="28" width="7.5" style="43" hidden="1" customWidth="1"/>
    <col min="29" max="29" width="35.33203125" style="43" customWidth="1"/>
    <col min="30" max="30" width="11.1640625" style="138" customWidth="1"/>
    <col min="31" max="31" width="11" style="138"/>
    <col min="32" max="32" width="11.6640625" style="2" bestFit="1" customWidth="1"/>
    <col min="33" max="16384" width="11" style="2"/>
  </cols>
  <sheetData>
    <row r="1" spans="1:31" ht="16" customHeight="1">
      <c r="A1" s="138"/>
      <c r="B1" s="138">
        <v>1</v>
      </c>
      <c r="C1" s="138">
        <v>2</v>
      </c>
      <c r="D1" s="138">
        <v>3</v>
      </c>
      <c r="E1" s="138">
        <v>4</v>
      </c>
      <c r="F1" s="138">
        <v>5</v>
      </c>
      <c r="G1" s="138">
        <v>6</v>
      </c>
      <c r="H1" s="138">
        <v>7</v>
      </c>
      <c r="I1" s="138">
        <v>8</v>
      </c>
      <c r="J1" s="138">
        <v>9</v>
      </c>
      <c r="K1" s="138">
        <v>10</v>
      </c>
      <c r="L1" s="138">
        <v>11</v>
      </c>
      <c r="M1" s="138">
        <v>12</v>
      </c>
      <c r="N1" s="138">
        <v>13</v>
      </c>
      <c r="O1" s="138">
        <v>14</v>
      </c>
      <c r="P1" s="138">
        <v>15</v>
      </c>
      <c r="Q1" s="138">
        <v>16</v>
      </c>
      <c r="R1" s="138">
        <v>17</v>
      </c>
      <c r="S1" s="138">
        <v>18</v>
      </c>
      <c r="T1" s="138">
        <v>19</v>
      </c>
      <c r="U1" s="138">
        <v>20</v>
      </c>
      <c r="V1" s="138">
        <v>21</v>
      </c>
      <c r="W1" s="138">
        <v>22</v>
      </c>
      <c r="X1" s="138">
        <v>23</v>
      </c>
      <c r="Y1" s="138">
        <v>24</v>
      </c>
      <c r="Z1" s="138">
        <v>25</v>
      </c>
      <c r="AA1" s="138">
        <v>26</v>
      </c>
      <c r="AB1" s="138">
        <v>27</v>
      </c>
    </row>
    <row r="2" spans="1:31" s="1" customFormat="1" ht="16" customHeight="1">
      <c r="A2" s="388"/>
      <c r="B2" s="388" t="s">
        <v>3</v>
      </c>
      <c r="C2" s="388" t="s">
        <v>4</v>
      </c>
      <c r="D2" s="394" t="s">
        <v>14</v>
      </c>
      <c r="E2" s="396"/>
      <c r="F2" s="392" t="s">
        <v>9</v>
      </c>
      <c r="G2" s="385" t="s">
        <v>11</v>
      </c>
      <c r="H2" s="386"/>
      <c r="I2" s="386"/>
      <c r="J2" s="386"/>
      <c r="K2" s="386"/>
      <c r="L2" s="386"/>
      <c r="M2" s="387"/>
      <c r="N2" s="379" t="s">
        <v>12</v>
      </c>
      <c r="O2" s="384"/>
      <c r="P2" s="384"/>
      <c r="Q2" s="384"/>
      <c r="R2" s="384"/>
      <c r="S2" s="384"/>
      <c r="T2" s="384"/>
      <c r="U2" s="228" t="s">
        <v>102</v>
      </c>
      <c r="V2" s="218"/>
      <c r="W2" s="390" t="s">
        <v>106</v>
      </c>
      <c r="X2" s="388" t="s">
        <v>13</v>
      </c>
      <c r="Y2" s="353" t="s">
        <v>233</v>
      </c>
      <c r="Z2" s="354" t="s">
        <v>234</v>
      </c>
      <c r="AA2" s="379"/>
      <c r="AB2" s="384"/>
      <c r="AC2" s="384"/>
      <c r="AD2" s="380"/>
      <c r="AE2" s="43"/>
    </row>
    <row r="3" spans="1:31" s="1" customFormat="1" ht="33" customHeight="1">
      <c r="A3" s="389"/>
      <c r="B3" s="389"/>
      <c r="C3" s="389"/>
      <c r="D3" s="395"/>
      <c r="E3" s="397"/>
      <c r="F3" s="393"/>
      <c r="G3" s="37" t="s">
        <v>16</v>
      </c>
      <c r="H3" s="306" t="s">
        <v>6</v>
      </c>
      <c r="I3" s="307" t="s">
        <v>7</v>
      </c>
      <c r="J3" s="307" t="s">
        <v>8</v>
      </c>
      <c r="K3" s="38" t="s">
        <v>100</v>
      </c>
      <c r="L3" s="39" t="s">
        <v>101</v>
      </c>
      <c r="M3" s="144" t="s">
        <v>5</v>
      </c>
      <c r="N3" s="40" t="s">
        <v>16</v>
      </c>
      <c r="O3" s="306" t="s">
        <v>6</v>
      </c>
      <c r="P3" s="307" t="s">
        <v>7</v>
      </c>
      <c r="Q3" s="307" t="s">
        <v>8</v>
      </c>
      <c r="R3" s="38" t="s">
        <v>100</v>
      </c>
      <c r="S3" s="39" t="s">
        <v>101</v>
      </c>
      <c r="T3" s="145" t="s">
        <v>5</v>
      </c>
      <c r="U3" s="229" t="s">
        <v>103</v>
      </c>
      <c r="V3" s="219" t="s">
        <v>101</v>
      </c>
      <c r="W3" s="391"/>
      <c r="X3" s="389"/>
      <c r="Y3" s="344" t="s">
        <v>235</v>
      </c>
      <c r="Z3" s="355" t="s">
        <v>236</v>
      </c>
      <c r="AA3" s="41" t="s">
        <v>11</v>
      </c>
      <c r="AB3" s="288" t="s">
        <v>12</v>
      </c>
      <c r="AC3" s="288" t="s">
        <v>185</v>
      </c>
      <c r="AD3" s="42"/>
      <c r="AE3" s="43"/>
    </row>
    <row r="4" spans="1:31" s="1" customFormat="1" ht="16" customHeight="1">
      <c r="A4" s="379" t="s">
        <v>17</v>
      </c>
      <c r="B4" s="380"/>
      <c r="C4" s="43"/>
      <c r="D4" s="189" t="s">
        <v>24</v>
      </c>
      <c r="E4" s="325" t="s">
        <v>230</v>
      </c>
      <c r="F4" s="45"/>
      <c r="G4" s="46"/>
      <c r="H4" s="381" t="s">
        <v>22</v>
      </c>
      <c r="I4" s="382"/>
      <c r="J4" s="383"/>
      <c r="K4" s="47"/>
      <c r="L4" s="48"/>
      <c r="M4" s="45"/>
      <c r="N4" s="49"/>
      <c r="O4" s="381" t="s">
        <v>23</v>
      </c>
      <c r="P4" s="382"/>
      <c r="Q4" s="383"/>
      <c r="R4" s="47"/>
      <c r="S4" s="48"/>
      <c r="T4" s="147"/>
      <c r="U4" s="148"/>
      <c r="V4" s="51"/>
      <c r="W4" s="49"/>
      <c r="X4" s="43"/>
      <c r="Y4" s="356"/>
      <c r="Z4" s="357"/>
      <c r="AA4" s="270"/>
      <c r="AB4" s="289"/>
      <c r="AC4" s="296" t="s">
        <v>184</v>
      </c>
      <c r="AD4" s="52"/>
      <c r="AE4" s="43"/>
    </row>
    <row r="5" spans="1:31" s="1" customFormat="1" ht="16" customHeight="1">
      <c r="A5" s="53">
        <v>1</v>
      </c>
      <c r="B5" s="54" t="s">
        <v>208</v>
      </c>
      <c r="C5" s="55" t="s">
        <v>19</v>
      </c>
      <c r="D5" s="190">
        <v>23902</v>
      </c>
      <c r="E5" s="337"/>
      <c r="F5" s="57">
        <f>INT(YEARFRAC(D5,基礎データ!$C$8))</f>
        <v>60</v>
      </c>
      <c r="G5" s="58" t="s">
        <v>20</v>
      </c>
      <c r="H5" s="81">
        <v>4</v>
      </c>
      <c r="I5" s="82">
        <v>11</v>
      </c>
      <c r="J5" s="82">
        <v>55</v>
      </c>
      <c r="K5" s="59" t="str">
        <f>CONCATENATE(H5,":",I5,".",J5)</f>
        <v>4:11.55</v>
      </c>
      <c r="L5" s="60">
        <f>(H5*60)+I5+(J5/100)</f>
        <v>251.55</v>
      </c>
      <c r="M5" s="57">
        <f>VLOOKUP(L5,標準記録!$W$4:$X$24,2,1)</f>
        <v>3</v>
      </c>
      <c r="N5" s="54">
        <v>5000</v>
      </c>
      <c r="O5" s="83">
        <v>15</v>
      </c>
      <c r="P5" s="82">
        <v>25</v>
      </c>
      <c r="Q5" s="82">
        <v>33</v>
      </c>
      <c r="R5" s="59" t="str">
        <f>CONCATENATE(O5,":",P5,".",Q5)</f>
        <v>15:25.33</v>
      </c>
      <c r="S5" s="60">
        <f>(O5*60)+P5+(Q5/100)</f>
        <v>925.33</v>
      </c>
      <c r="T5" s="149">
        <f>VLOOKUP(S5,標準記録!$Y$54:$Z$74,2,1)</f>
        <v>20</v>
      </c>
      <c r="U5" s="150">
        <f>IFERROR((K5+R5),"_:_ ")</f>
        <v>1.3621296296296296E-2</v>
      </c>
      <c r="V5" s="62">
        <f>(L5*2)+S5</f>
        <v>1428.43</v>
      </c>
      <c r="W5" s="231">
        <f>VLOOKUP(V5,標準記録!$AA$54:$AB$74,2,1)</f>
        <v>20</v>
      </c>
      <c r="X5" s="64" t="s">
        <v>21</v>
      </c>
      <c r="Y5" s="358" t="s">
        <v>237</v>
      </c>
      <c r="Z5" s="359">
        <v>11</v>
      </c>
      <c r="AA5" s="271" t="s">
        <v>340</v>
      </c>
      <c r="AB5" s="289" t="s">
        <v>340</v>
      </c>
      <c r="AC5" s="289"/>
      <c r="AD5" s="52"/>
      <c r="AE5" s="43"/>
    </row>
    <row r="6" spans="1:31" s="1" customFormat="1" ht="16" customHeight="1">
      <c r="A6" s="65"/>
      <c r="B6" s="320" t="s">
        <v>210</v>
      </c>
      <c r="C6" s="43"/>
      <c r="D6" s="191"/>
      <c r="E6" s="338"/>
      <c r="F6" s="45"/>
      <c r="G6" s="46"/>
      <c r="H6" s="313"/>
      <c r="I6" s="309"/>
      <c r="J6" s="309"/>
      <c r="K6" s="47"/>
      <c r="L6" s="48"/>
      <c r="M6" s="45"/>
      <c r="N6" s="49"/>
      <c r="O6" s="308"/>
      <c r="P6" s="309"/>
      <c r="Q6" s="309"/>
      <c r="R6" s="47"/>
      <c r="S6" s="48"/>
      <c r="T6" s="147"/>
      <c r="U6" s="148"/>
      <c r="V6" s="151"/>
      <c r="W6" s="49"/>
      <c r="X6" s="43"/>
      <c r="Y6" s="345"/>
      <c r="Z6" s="345"/>
      <c r="AA6" s="152"/>
      <c r="AB6" s="43"/>
      <c r="AC6" s="43"/>
      <c r="AD6" s="52"/>
      <c r="AE6" s="43"/>
    </row>
    <row r="7" spans="1:31" s="11" customFormat="1" ht="16" customHeight="1">
      <c r="A7" s="153" t="s">
        <v>85</v>
      </c>
      <c r="B7" s="154"/>
      <c r="C7" s="155"/>
      <c r="D7" s="192"/>
      <c r="E7" s="339"/>
      <c r="F7" s="156"/>
      <c r="G7" s="157"/>
      <c r="H7" s="316"/>
      <c r="I7" s="317"/>
      <c r="J7" s="317"/>
      <c r="K7" s="158"/>
      <c r="L7" s="159"/>
      <c r="M7" s="156"/>
      <c r="N7" s="154"/>
      <c r="O7" s="318"/>
      <c r="P7" s="317"/>
      <c r="Q7" s="317"/>
      <c r="R7" s="158"/>
      <c r="S7" s="159"/>
      <c r="T7" s="160"/>
      <c r="U7" s="161"/>
      <c r="V7" s="77"/>
      <c r="W7" s="154"/>
      <c r="X7" s="155"/>
      <c r="Y7" s="372"/>
      <c r="Z7" s="372"/>
      <c r="AA7" s="276"/>
      <c r="AB7" s="283"/>
      <c r="AC7" s="283"/>
      <c r="AD7" s="162"/>
      <c r="AE7" s="163"/>
    </row>
    <row r="8" spans="1:31" ht="16" customHeight="1">
      <c r="A8" s="53">
        <v>1</v>
      </c>
      <c r="B8" s="256" t="s">
        <v>319</v>
      </c>
      <c r="C8" s="257"/>
      <c r="D8" s="264"/>
      <c r="E8" s="332" t="str">
        <f>IF(D8="","",YEAR(D8))</f>
        <v/>
      </c>
      <c r="F8" s="57">
        <f>DATEDIF(D8,基礎データ!$C$8,"Y")</f>
        <v>125</v>
      </c>
      <c r="G8" s="58">
        <v>50</v>
      </c>
      <c r="H8" s="261"/>
      <c r="I8" s="262"/>
      <c r="J8" s="262"/>
      <c r="K8" s="59" t="str">
        <f>CONCATENATE(H8,":",I8,".",J8)</f>
        <v>:.</v>
      </c>
      <c r="L8" s="60">
        <f>(H8*60)+I8+(J8/100)</f>
        <v>0</v>
      </c>
      <c r="M8" s="57" t="e">
        <f>VLOOKUP(L8,標準記録!$W$129:$X$149,2,1)</f>
        <v>#N/A</v>
      </c>
      <c r="N8" s="164">
        <v>400</v>
      </c>
      <c r="O8" s="263"/>
      <c r="P8" s="262"/>
      <c r="Q8" s="262"/>
      <c r="R8" s="59" t="str">
        <f>CONCATENATE(O8,":",P8,".",Q8)</f>
        <v>:.</v>
      </c>
      <c r="S8" s="60">
        <f>(O8*60)+P8+(Q8/100)</f>
        <v>0</v>
      </c>
      <c r="T8" s="149" t="e">
        <f>VLOOKUP(S8,標準記録!$Y$129:$Z$149,2,1)</f>
        <v>#N/A</v>
      </c>
      <c r="U8" s="150" t="str">
        <f>IFERROR((K8+R8),"-:-.-")</f>
        <v>-:-.-</v>
      </c>
      <c r="V8" s="62">
        <f>(L8)+S8</f>
        <v>0</v>
      </c>
      <c r="W8" s="231" t="str">
        <f>IF(OR(H8="",O8=""),"-",(MAX(M8,T8)))</f>
        <v>-</v>
      </c>
      <c r="X8" s="64"/>
      <c r="Y8" s="358"/>
      <c r="Z8" s="359"/>
      <c r="AA8" s="271" t="s">
        <v>342</v>
      </c>
      <c r="AB8" s="289" t="s">
        <v>340</v>
      </c>
      <c r="AC8" s="284"/>
      <c r="AD8" s="85"/>
      <c r="AE8" s="234"/>
    </row>
    <row r="9" spans="1:31" ht="16" customHeight="1">
      <c r="A9" s="53">
        <v>2</v>
      </c>
      <c r="B9" s="256" t="s">
        <v>320</v>
      </c>
      <c r="C9" s="55"/>
      <c r="D9" s="190"/>
      <c r="E9" s="332" t="str">
        <f t="shared" ref="E9:E27" si="0">IF(D9="","",YEAR(D9))</f>
        <v/>
      </c>
      <c r="F9" s="57">
        <f>DATEDIF(D9,基礎データ!$C$8,"Y")</f>
        <v>125</v>
      </c>
      <c r="G9" s="58">
        <v>50</v>
      </c>
      <c r="H9" s="81"/>
      <c r="I9" s="82"/>
      <c r="J9" s="82"/>
      <c r="K9" s="59" t="str">
        <f t="shared" ref="K9:K26" si="1">CONCATENATE(H9,":",I9,".",J9)</f>
        <v>:.</v>
      </c>
      <c r="L9" s="60">
        <f t="shared" ref="L9:L22" si="2">(H9*60)+I9+(J9/100)</f>
        <v>0</v>
      </c>
      <c r="M9" s="57" t="e">
        <f>VLOOKUP(L9,標準記録!$W$129:$X$149,2,1)</f>
        <v>#N/A</v>
      </c>
      <c r="N9" s="164">
        <v>400</v>
      </c>
      <c r="O9" s="83"/>
      <c r="P9" s="82"/>
      <c r="Q9" s="82"/>
      <c r="R9" s="59" t="str">
        <f t="shared" ref="R9:R26" si="3">CONCATENATE(O9,":",P9,".",Q9)</f>
        <v>:.</v>
      </c>
      <c r="S9" s="60">
        <f t="shared" ref="S9:S27" si="4">(O9*60)+P9+(Q9/100)</f>
        <v>0</v>
      </c>
      <c r="T9" s="149" t="e">
        <f>VLOOKUP(S9,標準記録!$Y$129:$Z$149,2,1)</f>
        <v>#N/A</v>
      </c>
      <c r="U9" s="150" t="str">
        <f t="shared" ref="U9:U27" si="5">IFERROR((K9+R9),"-:-.-")</f>
        <v>-:-.-</v>
      </c>
      <c r="V9" s="62">
        <f t="shared" ref="V9:V27" si="6">(L9)+S9</f>
        <v>0</v>
      </c>
      <c r="W9" s="231" t="str">
        <f t="shared" ref="W9:W27" si="7">IF(OR(H9="",O9=""),"-",(MAX(M9,T9)))</f>
        <v>-</v>
      </c>
      <c r="X9" s="64"/>
      <c r="Y9" s="351"/>
      <c r="Z9" s="351"/>
      <c r="AA9" s="271" t="s">
        <v>342</v>
      </c>
      <c r="AB9" s="289" t="s">
        <v>340</v>
      </c>
      <c r="AC9" s="285"/>
      <c r="AD9" s="85"/>
    </row>
    <row r="10" spans="1:31" ht="16" customHeight="1">
      <c r="A10" s="53">
        <v>3</v>
      </c>
      <c r="B10" s="256" t="s">
        <v>321</v>
      </c>
      <c r="C10" s="55"/>
      <c r="D10" s="190"/>
      <c r="E10" s="332" t="str">
        <f t="shared" si="0"/>
        <v/>
      </c>
      <c r="F10" s="57">
        <f>DATEDIF(D10,基礎データ!$C$8,"Y")</f>
        <v>125</v>
      </c>
      <c r="G10" s="58">
        <v>50</v>
      </c>
      <c r="H10" s="81"/>
      <c r="I10" s="82"/>
      <c r="J10" s="82"/>
      <c r="K10" s="59" t="str">
        <f t="shared" si="1"/>
        <v>:.</v>
      </c>
      <c r="L10" s="60">
        <f t="shared" si="2"/>
        <v>0</v>
      </c>
      <c r="M10" s="57" t="e">
        <f>VLOOKUP(L10,標準記録!$W$129:$X$149,2,1)</f>
        <v>#N/A</v>
      </c>
      <c r="N10" s="164">
        <v>400</v>
      </c>
      <c r="O10" s="83"/>
      <c r="P10" s="82"/>
      <c r="Q10" s="82"/>
      <c r="R10" s="59" t="str">
        <f t="shared" si="3"/>
        <v>:.</v>
      </c>
      <c r="S10" s="60">
        <f t="shared" si="4"/>
        <v>0</v>
      </c>
      <c r="T10" s="149" t="e">
        <f>VLOOKUP(S10,標準記録!$Y$129:$Z$149,2,1)</f>
        <v>#N/A</v>
      </c>
      <c r="U10" s="150" t="str">
        <f>IFERROR((K10+R10),"-:-.-")</f>
        <v>-:-.-</v>
      </c>
      <c r="V10" s="62">
        <f t="shared" si="6"/>
        <v>0</v>
      </c>
      <c r="W10" s="231" t="str">
        <f t="shared" si="7"/>
        <v>-</v>
      </c>
      <c r="X10" s="64"/>
      <c r="Y10" s="351"/>
      <c r="Z10" s="351"/>
      <c r="AA10" s="271" t="s">
        <v>342</v>
      </c>
      <c r="AB10" s="289" t="s">
        <v>340</v>
      </c>
      <c r="AC10" s="284"/>
      <c r="AD10" s="85"/>
    </row>
    <row r="11" spans="1:31" ht="16" customHeight="1">
      <c r="A11" s="53">
        <v>4</v>
      </c>
      <c r="B11" s="256" t="s">
        <v>322</v>
      </c>
      <c r="C11" s="55"/>
      <c r="D11" s="190"/>
      <c r="E11" s="332" t="str">
        <f t="shared" si="0"/>
        <v/>
      </c>
      <c r="F11" s="57">
        <f>DATEDIF(D11,基礎データ!$C$8,"Y")</f>
        <v>125</v>
      </c>
      <c r="G11" s="58">
        <v>50</v>
      </c>
      <c r="H11" s="81"/>
      <c r="I11" s="82"/>
      <c r="J11" s="82"/>
      <c r="K11" s="59" t="str">
        <f t="shared" si="1"/>
        <v>:.</v>
      </c>
      <c r="L11" s="60">
        <f t="shared" si="2"/>
        <v>0</v>
      </c>
      <c r="M11" s="57" t="e">
        <f>VLOOKUP(L11,標準記録!$W$129:$X$149,2,1)</f>
        <v>#N/A</v>
      </c>
      <c r="N11" s="164">
        <v>400</v>
      </c>
      <c r="O11" s="83"/>
      <c r="P11" s="82"/>
      <c r="Q11" s="82"/>
      <c r="R11" s="59" t="str">
        <f t="shared" si="3"/>
        <v>:.</v>
      </c>
      <c r="S11" s="60">
        <f t="shared" si="4"/>
        <v>0</v>
      </c>
      <c r="T11" s="149" t="e">
        <f>VLOOKUP(S11,標準記録!$Y$129:$Z$149,2,1)</f>
        <v>#N/A</v>
      </c>
      <c r="U11" s="150" t="str">
        <f t="shared" si="5"/>
        <v>-:-.-</v>
      </c>
      <c r="V11" s="62">
        <f t="shared" si="6"/>
        <v>0</v>
      </c>
      <c r="W11" s="231" t="str">
        <f t="shared" si="7"/>
        <v>-</v>
      </c>
      <c r="X11" s="64"/>
      <c r="Y11" s="351"/>
      <c r="Z11" s="351"/>
      <c r="AA11" s="271" t="s">
        <v>342</v>
      </c>
      <c r="AB11" s="289" t="s">
        <v>340</v>
      </c>
      <c r="AC11" s="285"/>
      <c r="AD11" s="85"/>
    </row>
    <row r="12" spans="1:31" ht="16" customHeight="1">
      <c r="A12" s="53">
        <v>5</v>
      </c>
      <c r="B12" s="256" t="s">
        <v>323</v>
      </c>
      <c r="C12" s="55"/>
      <c r="D12" s="190"/>
      <c r="E12" s="332" t="str">
        <f t="shared" si="0"/>
        <v/>
      </c>
      <c r="F12" s="57">
        <f>DATEDIF(D12,基礎データ!$C$8,"Y")</f>
        <v>125</v>
      </c>
      <c r="G12" s="58">
        <v>50</v>
      </c>
      <c r="H12" s="81"/>
      <c r="I12" s="82"/>
      <c r="J12" s="82"/>
      <c r="K12" s="59" t="str">
        <f t="shared" si="1"/>
        <v>:.</v>
      </c>
      <c r="L12" s="60">
        <f t="shared" si="2"/>
        <v>0</v>
      </c>
      <c r="M12" s="57" t="e">
        <f>VLOOKUP(L12,標準記録!$W$129:$X$149,2,1)</f>
        <v>#N/A</v>
      </c>
      <c r="N12" s="164">
        <v>400</v>
      </c>
      <c r="O12" s="83"/>
      <c r="P12" s="82"/>
      <c r="Q12" s="82"/>
      <c r="R12" s="59" t="str">
        <f t="shared" si="3"/>
        <v>:.</v>
      </c>
      <c r="S12" s="60">
        <f t="shared" si="4"/>
        <v>0</v>
      </c>
      <c r="T12" s="149" t="e">
        <f>VLOOKUP(S12,標準記録!$Y$129:$Z$149,2,1)</f>
        <v>#N/A</v>
      </c>
      <c r="U12" s="150" t="str">
        <f t="shared" si="5"/>
        <v>-:-.-</v>
      </c>
      <c r="V12" s="62">
        <f t="shared" si="6"/>
        <v>0</v>
      </c>
      <c r="W12" s="231" t="str">
        <f t="shared" si="7"/>
        <v>-</v>
      </c>
      <c r="X12" s="64"/>
      <c r="Y12" s="351"/>
      <c r="Z12" s="351"/>
      <c r="AA12" s="271" t="s">
        <v>342</v>
      </c>
      <c r="AB12" s="289" t="s">
        <v>340</v>
      </c>
      <c r="AC12" s="284"/>
      <c r="AD12" s="85"/>
    </row>
    <row r="13" spans="1:31" ht="16" customHeight="1">
      <c r="A13" s="53">
        <v>6</v>
      </c>
      <c r="B13" s="256" t="s">
        <v>324</v>
      </c>
      <c r="C13" s="55"/>
      <c r="D13" s="190"/>
      <c r="E13" s="332" t="str">
        <f t="shared" si="0"/>
        <v/>
      </c>
      <c r="F13" s="57">
        <f>DATEDIF(D13,基礎データ!$C$8,"Y")</f>
        <v>125</v>
      </c>
      <c r="G13" s="58">
        <v>50</v>
      </c>
      <c r="H13" s="81"/>
      <c r="I13" s="82"/>
      <c r="J13" s="82"/>
      <c r="K13" s="59" t="str">
        <f t="shared" si="1"/>
        <v>:.</v>
      </c>
      <c r="L13" s="60">
        <f t="shared" si="2"/>
        <v>0</v>
      </c>
      <c r="M13" s="57" t="e">
        <f>VLOOKUP(L13,標準記録!$W$129:$X$149,2,1)</f>
        <v>#N/A</v>
      </c>
      <c r="N13" s="164">
        <v>400</v>
      </c>
      <c r="O13" s="83"/>
      <c r="P13" s="82"/>
      <c r="Q13" s="82"/>
      <c r="R13" s="59" t="str">
        <f t="shared" si="3"/>
        <v>:.</v>
      </c>
      <c r="S13" s="60">
        <f t="shared" si="4"/>
        <v>0</v>
      </c>
      <c r="T13" s="149" t="e">
        <f>VLOOKUP(S13,標準記録!$Y$129:$Z$149,2,1)</f>
        <v>#N/A</v>
      </c>
      <c r="U13" s="150" t="str">
        <f t="shared" si="5"/>
        <v>-:-.-</v>
      </c>
      <c r="V13" s="62">
        <f t="shared" si="6"/>
        <v>0</v>
      </c>
      <c r="W13" s="231" t="str">
        <f t="shared" si="7"/>
        <v>-</v>
      </c>
      <c r="X13" s="64"/>
      <c r="Y13" s="351"/>
      <c r="Z13" s="351"/>
      <c r="AA13" s="271" t="s">
        <v>342</v>
      </c>
      <c r="AB13" s="289" t="s">
        <v>340</v>
      </c>
      <c r="AC13" s="285"/>
      <c r="AD13" s="85"/>
    </row>
    <row r="14" spans="1:31" ht="16" customHeight="1">
      <c r="A14" s="53">
        <v>7</v>
      </c>
      <c r="B14" s="256" t="s">
        <v>325</v>
      </c>
      <c r="C14" s="55"/>
      <c r="D14" s="190"/>
      <c r="E14" s="332" t="str">
        <f t="shared" si="0"/>
        <v/>
      </c>
      <c r="F14" s="57">
        <f>DATEDIF(D14,基礎データ!$C$8,"Y")</f>
        <v>125</v>
      </c>
      <c r="G14" s="58">
        <v>50</v>
      </c>
      <c r="H14" s="81"/>
      <c r="I14" s="82"/>
      <c r="J14" s="82"/>
      <c r="K14" s="59" t="str">
        <f t="shared" si="1"/>
        <v>:.</v>
      </c>
      <c r="L14" s="60">
        <f t="shared" si="2"/>
        <v>0</v>
      </c>
      <c r="M14" s="57" t="e">
        <f>VLOOKUP(L14,標準記録!$W$129:$X$149,2,1)</f>
        <v>#N/A</v>
      </c>
      <c r="N14" s="164">
        <v>400</v>
      </c>
      <c r="O14" s="83"/>
      <c r="P14" s="82"/>
      <c r="Q14" s="82"/>
      <c r="R14" s="59" t="str">
        <f t="shared" si="3"/>
        <v>:.</v>
      </c>
      <c r="S14" s="60">
        <f t="shared" si="4"/>
        <v>0</v>
      </c>
      <c r="T14" s="149" t="e">
        <f>VLOOKUP(S14,標準記録!$Y$129:$Z$149,2,1)</f>
        <v>#N/A</v>
      </c>
      <c r="U14" s="150" t="str">
        <f t="shared" si="5"/>
        <v>-:-.-</v>
      </c>
      <c r="V14" s="62">
        <f t="shared" si="6"/>
        <v>0</v>
      </c>
      <c r="W14" s="231" t="str">
        <f t="shared" si="7"/>
        <v>-</v>
      </c>
      <c r="X14" s="64"/>
      <c r="Y14" s="351"/>
      <c r="Z14" s="351"/>
      <c r="AA14" s="271" t="s">
        <v>342</v>
      </c>
      <c r="AB14" s="289" t="s">
        <v>340</v>
      </c>
      <c r="AC14" s="284"/>
      <c r="AD14" s="85"/>
    </row>
    <row r="15" spans="1:31" ht="16" customHeight="1">
      <c r="A15" s="53">
        <v>8</v>
      </c>
      <c r="B15" s="256" t="s">
        <v>326</v>
      </c>
      <c r="C15" s="55"/>
      <c r="D15" s="190"/>
      <c r="E15" s="332" t="str">
        <f t="shared" si="0"/>
        <v/>
      </c>
      <c r="F15" s="57">
        <f>DATEDIF(D15,基礎データ!$C$8,"Y")</f>
        <v>125</v>
      </c>
      <c r="G15" s="58">
        <v>50</v>
      </c>
      <c r="H15" s="81"/>
      <c r="I15" s="82"/>
      <c r="J15" s="82"/>
      <c r="K15" s="59" t="str">
        <f t="shared" si="1"/>
        <v>:.</v>
      </c>
      <c r="L15" s="60">
        <f t="shared" si="2"/>
        <v>0</v>
      </c>
      <c r="M15" s="57" t="e">
        <f>VLOOKUP(L15,標準記録!$W$129:$X$149,2,1)</f>
        <v>#N/A</v>
      </c>
      <c r="N15" s="164">
        <v>400</v>
      </c>
      <c r="O15" s="83"/>
      <c r="P15" s="82"/>
      <c r="Q15" s="82"/>
      <c r="R15" s="59" t="str">
        <f t="shared" si="3"/>
        <v>:.</v>
      </c>
      <c r="S15" s="60">
        <f t="shared" si="4"/>
        <v>0</v>
      </c>
      <c r="T15" s="149" t="e">
        <f>VLOOKUP(S15,標準記録!$Y$129:$Z$149,2,1)</f>
        <v>#N/A</v>
      </c>
      <c r="U15" s="150" t="str">
        <f t="shared" si="5"/>
        <v>-:-.-</v>
      </c>
      <c r="V15" s="62">
        <f t="shared" si="6"/>
        <v>0</v>
      </c>
      <c r="W15" s="231" t="str">
        <f t="shared" si="7"/>
        <v>-</v>
      </c>
      <c r="X15" s="64"/>
      <c r="Y15" s="351"/>
      <c r="Z15" s="351"/>
      <c r="AA15" s="271" t="s">
        <v>342</v>
      </c>
      <c r="AB15" s="289" t="s">
        <v>340</v>
      </c>
      <c r="AC15" s="285"/>
      <c r="AD15" s="85"/>
    </row>
    <row r="16" spans="1:31" ht="16" customHeight="1">
      <c r="A16" s="53">
        <v>9</v>
      </c>
      <c r="B16" s="256" t="s">
        <v>327</v>
      </c>
      <c r="C16" s="55"/>
      <c r="D16" s="190"/>
      <c r="E16" s="332" t="str">
        <f t="shared" si="0"/>
        <v/>
      </c>
      <c r="F16" s="57">
        <f>DATEDIF(D16,基礎データ!$C$8,"Y")</f>
        <v>125</v>
      </c>
      <c r="G16" s="58">
        <v>50</v>
      </c>
      <c r="H16" s="81"/>
      <c r="I16" s="82"/>
      <c r="J16" s="82"/>
      <c r="K16" s="59" t="str">
        <f t="shared" si="1"/>
        <v>:.</v>
      </c>
      <c r="L16" s="60">
        <f t="shared" si="2"/>
        <v>0</v>
      </c>
      <c r="M16" s="57" t="e">
        <f>VLOOKUP(L16,標準記録!$W$129:$X$149,2,1)</f>
        <v>#N/A</v>
      </c>
      <c r="N16" s="164">
        <v>400</v>
      </c>
      <c r="O16" s="83"/>
      <c r="P16" s="82"/>
      <c r="Q16" s="82"/>
      <c r="R16" s="59" t="str">
        <f t="shared" si="3"/>
        <v>:.</v>
      </c>
      <c r="S16" s="60">
        <f t="shared" si="4"/>
        <v>0</v>
      </c>
      <c r="T16" s="149" t="e">
        <f>VLOOKUP(S16,標準記録!$Y$129:$Z$149,2,1)</f>
        <v>#N/A</v>
      </c>
      <c r="U16" s="150" t="str">
        <f t="shared" si="5"/>
        <v>-:-.-</v>
      </c>
      <c r="V16" s="62">
        <f t="shared" si="6"/>
        <v>0</v>
      </c>
      <c r="W16" s="231" t="str">
        <f t="shared" si="7"/>
        <v>-</v>
      </c>
      <c r="X16" s="64"/>
      <c r="Y16" s="351"/>
      <c r="Z16" s="351"/>
      <c r="AA16" s="271" t="s">
        <v>342</v>
      </c>
      <c r="AB16" s="289" t="s">
        <v>340</v>
      </c>
      <c r="AC16" s="284"/>
      <c r="AD16" s="85"/>
    </row>
    <row r="17" spans="1:30" ht="16" customHeight="1">
      <c r="A17" s="53">
        <v>10</v>
      </c>
      <c r="B17" s="256" t="s">
        <v>328</v>
      </c>
      <c r="C17" s="55"/>
      <c r="D17" s="190"/>
      <c r="E17" s="332" t="str">
        <f t="shared" si="0"/>
        <v/>
      </c>
      <c r="F17" s="57">
        <f>DATEDIF(D17,基礎データ!$C$8,"Y")</f>
        <v>125</v>
      </c>
      <c r="G17" s="58">
        <v>50</v>
      </c>
      <c r="H17" s="81"/>
      <c r="I17" s="82"/>
      <c r="J17" s="82"/>
      <c r="K17" s="59" t="str">
        <f t="shared" si="1"/>
        <v>:.</v>
      </c>
      <c r="L17" s="60">
        <f t="shared" si="2"/>
        <v>0</v>
      </c>
      <c r="M17" s="57" t="e">
        <f>VLOOKUP(L17,標準記録!$W$129:$X$149,2,1)</f>
        <v>#N/A</v>
      </c>
      <c r="N17" s="164">
        <v>400</v>
      </c>
      <c r="O17" s="83"/>
      <c r="P17" s="82"/>
      <c r="Q17" s="82"/>
      <c r="R17" s="59" t="str">
        <f t="shared" si="3"/>
        <v>:.</v>
      </c>
      <c r="S17" s="60">
        <f t="shared" si="4"/>
        <v>0</v>
      </c>
      <c r="T17" s="149" t="e">
        <f>VLOOKUP(S17,標準記録!$Y$129:$Z$149,2,1)</f>
        <v>#N/A</v>
      </c>
      <c r="U17" s="150" t="str">
        <f t="shared" si="5"/>
        <v>-:-.-</v>
      </c>
      <c r="V17" s="62">
        <f t="shared" si="6"/>
        <v>0</v>
      </c>
      <c r="W17" s="231" t="str">
        <f t="shared" si="7"/>
        <v>-</v>
      </c>
      <c r="X17" s="64"/>
      <c r="Y17" s="351"/>
      <c r="Z17" s="351"/>
      <c r="AA17" s="271" t="s">
        <v>342</v>
      </c>
      <c r="AB17" s="289" t="s">
        <v>340</v>
      </c>
      <c r="AC17" s="285"/>
      <c r="AD17" s="85"/>
    </row>
    <row r="18" spans="1:30" ht="16" customHeight="1">
      <c r="A18" s="53">
        <v>11</v>
      </c>
      <c r="B18" s="256" t="s">
        <v>329</v>
      </c>
      <c r="C18" s="55"/>
      <c r="D18" s="190"/>
      <c r="E18" s="332" t="str">
        <f t="shared" si="0"/>
        <v/>
      </c>
      <c r="F18" s="57">
        <f>DATEDIF(D18,基礎データ!$C$8,"Y")</f>
        <v>125</v>
      </c>
      <c r="G18" s="58">
        <v>50</v>
      </c>
      <c r="H18" s="81"/>
      <c r="I18" s="82"/>
      <c r="J18" s="82"/>
      <c r="K18" s="59" t="str">
        <f t="shared" si="1"/>
        <v>:.</v>
      </c>
      <c r="L18" s="60">
        <f t="shared" si="2"/>
        <v>0</v>
      </c>
      <c r="M18" s="57" t="e">
        <f>VLOOKUP(L18,標準記録!$W$129:$X$149,2,1)</f>
        <v>#N/A</v>
      </c>
      <c r="N18" s="164">
        <v>400</v>
      </c>
      <c r="O18" s="83"/>
      <c r="P18" s="82"/>
      <c r="Q18" s="82"/>
      <c r="R18" s="59" t="str">
        <f t="shared" si="3"/>
        <v>:.</v>
      </c>
      <c r="S18" s="60">
        <f t="shared" si="4"/>
        <v>0</v>
      </c>
      <c r="T18" s="149" t="e">
        <f>VLOOKUP(S18,標準記録!$Y$129:$Z$149,2,1)</f>
        <v>#N/A</v>
      </c>
      <c r="U18" s="150" t="str">
        <f t="shared" si="5"/>
        <v>-:-.-</v>
      </c>
      <c r="V18" s="62">
        <f t="shared" si="6"/>
        <v>0</v>
      </c>
      <c r="W18" s="231" t="str">
        <f t="shared" si="7"/>
        <v>-</v>
      </c>
      <c r="X18" s="64"/>
      <c r="Y18" s="351"/>
      <c r="Z18" s="351"/>
      <c r="AA18" s="271" t="s">
        <v>342</v>
      </c>
      <c r="AB18" s="289" t="s">
        <v>340</v>
      </c>
      <c r="AC18" s="284"/>
      <c r="AD18" s="85"/>
    </row>
    <row r="19" spans="1:30" ht="16" customHeight="1">
      <c r="A19" s="53">
        <v>12</v>
      </c>
      <c r="B19" s="256" t="s">
        <v>330</v>
      </c>
      <c r="C19" s="55"/>
      <c r="D19" s="190"/>
      <c r="E19" s="332" t="str">
        <f t="shared" si="0"/>
        <v/>
      </c>
      <c r="F19" s="57">
        <f>DATEDIF(D19,基礎データ!$C$8,"Y")</f>
        <v>125</v>
      </c>
      <c r="G19" s="58">
        <v>50</v>
      </c>
      <c r="H19" s="81"/>
      <c r="I19" s="82"/>
      <c r="J19" s="82"/>
      <c r="K19" s="59" t="str">
        <f t="shared" si="1"/>
        <v>:.</v>
      </c>
      <c r="L19" s="60">
        <f t="shared" si="2"/>
        <v>0</v>
      </c>
      <c r="M19" s="57" t="e">
        <f>VLOOKUP(L19,標準記録!$W$129:$X$149,2,1)</f>
        <v>#N/A</v>
      </c>
      <c r="N19" s="164">
        <v>400</v>
      </c>
      <c r="O19" s="83"/>
      <c r="P19" s="82"/>
      <c r="Q19" s="82"/>
      <c r="R19" s="59" t="str">
        <f t="shared" si="3"/>
        <v>:.</v>
      </c>
      <c r="S19" s="60">
        <f t="shared" si="4"/>
        <v>0</v>
      </c>
      <c r="T19" s="149" t="e">
        <f>VLOOKUP(S19,標準記録!$Y$129:$Z$149,2,1)</f>
        <v>#N/A</v>
      </c>
      <c r="U19" s="150" t="str">
        <f t="shared" si="5"/>
        <v>-:-.-</v>
      </c>
      <c r="V19" s="62">
        <f t="shared" si="6"/>
        <v>0</v>
      </c>
      <c r="W19" s="231" t="str">
        <f t="shared" si="7"/>
        <v>-</v>
      </c>
      <c r="X19" s="64"/>
      <c r="Y19" s="351"/>
      <c r="Z19" s="351"/>
      <c r="AA19" s="271" t="s">
        <v>342</v>
      </c>
      <c r="AB19" s="289" t="s">
        <v>340</v>
      </c>
      <c r="AC19" s="285"/>
      <c r="AD19" s="85"/>
    </row>
    <row r="20" spans="1:30" ht="16" customHeight="1">
      <c r="A20" s="53">
        <v>13</v>
      </c>
      <c r="B20" s="256" t="s">
        <v>331</v>
      </c>
      <c r="C20" s="55"/>
      <c r="D20" s="190"/>
      <c r="E20" s="332" t="str">
        <f t="shared" si="0"/>
        <v/>
      </c>
      <c r="F20" s="57">
        <f>DATEDIF(D20,基礎データ!$C$8,"Y")</f>
        <v>125</v>
      </c>
      <c r="G20" s="58">
        <v>50</v>
      </c>
      <c r="H20" s="81"/>
      <c r="I20" s="82"/>
      <c r="J20" s="82"/>
      <c r="K20" s="59" t="str">
        <f t="shared" si="1"/>
        <v>:.</v>
      </c>
      <c r="L20" s="60">
        <f t="shared" si="2"/>
        <v>0</v>
      </c>
      <c r="M20" s="57" t="e">
        <f>VLOOKUP(L20,標準記録!$W$129:$X$149,2,1)</f>
        <v>#N/A</v>
      </c>
      <c r="N20" s="164">
        <v>400</v>
      </c>
      <c r="O20" s="83"/>
      <c r="P20" s="82"/>
      <c r="Q20" s="82"/>
      <c r="R20" s="59" t="str">
        <f t="shared" si="3"/>
        <v>:.</v>
      </c>
      <c r="S20" s="60">
        <f t="shared" si="4"/>
        <v>0</v>
      </c>
      <c r="T20" s="149" t="e">
        <f>VLOOKUP(S20,標準記録!$Y$129:$Z$149,2,1)</f>
        <v>#N/A</v>
      </c>
      <c r="U20" s="150" t="str">
        <f t="shared" si="5"/>
        <v>-:-.-</v>
      </c>
      <c r="V20" s="62">
        <f t="shared" si="6"/>
        <v>0</v>
      </c>
      <c r="W20" s="231" t="str">
        <f t="shared" si="7"/>
        <v>-</v>
      </c>
      <c r="X20" s="64"/>
      <c r="Y20" s="351"/>
      <c r="Z20" s="351"/>
      <c r="AA20" s="271" t="s">
        <v>342</v>
      </c>
      <c r="AB20" s="289" t="s">
        <v>340</v>
      </c>
      <c r="AC20" s="284"/>
      <c r="AD20" s="85"/>
    </row>
    <row r="21" spans="1:30" ht="16" customHeight="1">
      <c r="A21" s="53">
        <v>14</v>
      </c>
      <c r="B21" s="256" t="s">
        <v>332</v>
      </c>
      <c r="C21" s="165"/>
      <c r="D21" s="190"/>
      <c r="E21" s="332" t="str">
        <f t="shared" si="0"/>
        <v/>
      </c>
      <c r="F21" s="57">
        <f>DATEDIF(D21,基礎データ!$C$8,"Y")</f>
        <v>125</v>
      </c>
      <c r="G21" s="58">
        <v>50</v>
      </c>
      <c r="H21" s="81"/>
      <c r="I21" s="82"/>
      <c r="J21" s="82"/>
      <c r="K21" s="59" t="str">
        <f t="shared" si="1"/>
        <v>:.</v>
      </c>
      <c r="L21" s="60">
        <f t="shared" si="2"/>
        <v>0</v>
      </c>
      <c r="M21" s="57" t="e">
        <f>VLOOKUP(L21,標準記録!$W$129:$X$149,2,1)</f>
        <v>#N/A</v>
      </c>
      <c r="N21" s="164">
        <v>400</v>
      </c>
      <c r="O21" s="83"/>
      <c r="P21" s="82"/>
      <c r="Q21" s="82"/>
      <c r="R21" s="59" t="str">
        <f t="shared" si="3"/>
        <v>:.</v>
      </c>
      <c r="S21" s="60">
        <f t="shared" si="4"/>
        <v>0</v>
      </c>
      <c r="T21" s="149" t="e">
        <f>VLOOKUP(S21,標準記録!$Y$129:$Z$149,2,1)</f>
        <v>#N/A</v>
      </c>
      <c r="U21" s="150" t="str">
        <f t="shared" si="5"/>
        <v>-:-.-</v>
      </c>
      <c r="V21" s="62">
        <f t="shared" si="6"/>
        <v>0</v>
      </c>
      <c r="W21" s="231" t="str">
        <f t="shared" si="7"/>
        <v>-</v>
      </c>
      <c r="X21" s="64"/>
      <c r="Y21" s="351"/>
      <c r="Z21" s="351"/>
      <c r="AA21" s="271" t="s">
        <v>342</v>
      </c>
      <c r="AB21" s="289" t="s">
        <v>340</v>
      </c>
      <c r="AC21" s="285"/>
      <c r="AD21" s="85"/>
    </row>
    <row r="22" spans="1:30" ht="16" customHeight="1">
      <c r="A22" s="53">
        <v>15</v>
      </c>
      <c r="B22" s="256" t="s">
        <v>333</v>
      </c>
      <c r="C22" s="165"/>
      <c r="D22" s="190"/>
      <c r="E22" s="332" t="str">
        <f t="shared" si="0"/>
        <v/>
      </c>
      <c r="F22" s="57">
        <f>DATEDIF(D22,基礎データ!$C$8,"Y")</f>
        <v>125</v>
      </c>
      <c r="G22" s="58">
        <v>50</v>
      </c>
      <c r="H22" s="81"/>
      <c r="I22" s="82"/>
      <c r="J22" s="82"/>
      <c r="K22" s="59" t="str">
        <f t="shared" si="1"/>
        <v>:.</v>
      </c>
      <c r="L22" s="60">
        <f t="shared" si="2"/>
        <v>0</v>
      </c>
      <c r="M22" s="57" t="e">
        <f>VLOOKUP(L22,標準記録!$W$129:$X$149,2,1)</f>
        <v>#N/A</v>
      </c>
      <c r="N22" s="164">
        <v>400</v>
      </c>
      <c r="O22" s="83"/>
      <c r="P22" s="82"/>
      <c r="Q22" s="82"/>
      <c r="R22" s="59" t="str">
        <f t="shared" si="3"/>
        <v>:.</v>
      </c>
      <c r="S22" s="60">
        <f t="shared" si="4"/>
        <v>0</v>
      </c>
      <c r="T22" s="149" t="e">
        <f>VLOOKUP(S22,標準記録!$Y$129:$Z$149,2,1)</f>
        <v>#N/A</v>
      </c>
      <c r="U22" s="150" t="str">
        <f t="shared" si="5"/>
        <v>-:-.-</v>
      </c>
      <c r="V22" s="62">
        <f t="shared" si="6"/>
        <v>0</v>
      </c>
      <c r="W22" s="231" t="str">
        <f t="shared" si="7"/>
        <v>-</v>
      </c>
      <c r="X22" s="64"/>
      <c r="Y22" s="351"/>
      <c r="Z22" s="351"/>
      <c r="AA22" s="271" t="s">
        <v>342</v>
      </c>
      <c r="AB22" s="289" t="s">
        <v>340</v>
      </c>
      <c r="AC22" s="284"/>
      <c r="AD22" s="85"/>
    </row>
    <row r="23" spans="1:30" ht="16" customHeight="1">
      <c r="A23" s="53">
        <v>16</v>
      </c>
      <c r="B23" s="256" t="s">
        <v>334</v>
      </c>
      <c r="C23" s="165"/>
      <c r="D23" s="190"/>
      <c r="E23" s="332" t="str">
        <f t="shared" si="0"/>
        <v/>
      </c>
      <c r="F23" s="57">
        <f>DATEDIF(D23,基礎データ!$C$8,"Y")</f>
        <v>125</v>
      </c>
      <c r="G23" s="58">
        <v>50</v>
      </c>
      <c r="H23" s="81"/>
      <c r="I23" s="82"/>
      <c r="J23" s="82"/>
      <c r="K23" s="59" t="str">
        <f t="shared" si="1"/>
        <v>:.</v>
      </c>
      <c r="L23" s="60">
        <f>(H23*60)+I23+(J23/100)</f>
        <v>0</v>
      </c>
      <c r="M23" s="57" t="e">
        <f>VLOOKUP(L23,標準記録!$W$129:$X$149,2,1)</f>
        <v>#N/A</v>
      </c>
      <c r="N23" s="164">
        <v>400</v>
      </c>
      <c r="O23" s="83"/>
      <c r="P23" s="82"/>
      <c r="Q23" s="82"/>
      <c r="R23" s="59" t="str">
        <f t="shared" si="3"/>
        <v>:.</v>
      </c>
      <c r="S23" s="60">
        <f t="shared" si="4"/>
        <v>0</v>
      </c>
      <c r="T23" s="149" t="e">
        <f>VLOOKUP(S23,標準記録!$Y$129:$Z$149,2,1)</f>
        <v>#N/A</v>
      </c>
      <c r="U23" s="150" t="str">
        <f t="shared" si="5"/>
        <v>-:-.-</v>
      </c>
      <c r="V23" s="62">
        <f t="shared" si="6"/>
        <v>0</v>
      </c>
      <c r="W23" s="231" t="str">
        <f t="shared" si="7"/>
        <v>-</v>
      </c>
      <c r="X23" s="64"/>
      <c r="Y23" s="351"/>
      <c r="Z23" s="351"/>
      <c r="AA23" s="271" t="s">
        <v>342</v>
      </c>
      <c r="AB23" s="289" t="s">
        <v>340</v>
      </c>
      <c r="AC23" s="285"/>
      <c r="AD23" s="85"/>
    </row>
    <row r="24" spans="1:30" ht="16" customHeight="1">
      <c r="A24" s="53">
        <v>17</v>
      </c>
      <c r="B24" s="256" t="s">
        <v>335</v>
      </c>
      <c r="C24" s="165"/>
      <c r="D24" s="190"/>
      <c r="E24" s="332" t="str">
        <f t="shared" si="0"/>
        <v/>
      </c>
      <c r="F24" s="57">
        <f>DATEDIF(D24,基礎データ!$C$8,"Y")</f>
        <v>125</v>
      </c>
      <c r="G24" s="58">
        <v>50</v>
      </c>
      <c r="H24" s="81"/>
      <c r="I24" s="82"/>
      <c r="J24" s="82"/>
      <c r="K24" s="59" t="str">
        <f t="shared" si="1"/>
        <v>:.</v>
      </c>
      <c r="L24" s="60">
        <f>(H24*60)+I24+(J24/100)</f>
        <v>0</v>
      </c>
      <c r="M24" s="57" t="e">
        <f>VLOOKUP(L24,標準記録!$W$129:$X$149,2,1)</f>
        <v>#N/A</v>
      </c>
      <c r="N24" s="164">
        <v>400</v>
      </c>
      <c r="O24" s="83"/>
      <c r="P24" s="82"/>
      <c r="Q24" s="82"/>
      <c r="R24" s="59" t="str">
        <f t="shared" si="3"/>
        <v>:.</v>
      </c>
      <c r="S24" s="60">
        <f t="shared" si="4"/>
        <v>0</v>
      </c>
      <c r="T24" s="149" t="e">
        <f>VLOOKUP(S24,標準記録!$Y$129:$Z$149,2,1)</f>
        <v>#N/A</v>
      </c>
      <c r="U24" s="150" t="str">
        <f t="shared" si="5"/>
        <v>-:-.-</v>
      </c>
      <c r="V24" s="62">
        <f t="shared" si="6"/>
        <v>0</v>
      </c>
      <c r="W24" s="231" t="str">
        <f t="shared" si="7"/>
        <v>-</v>
      </c>
      <c r="X24" s="64"/>
      <c r="Y24" s="351"/>
      <c r="Z24" s="351"/>
      <c r="AA24" s="271" t="s">
        <v>342</v>
      </c>
      <c r="AB24" s="289" t="s">
        <v>340</v>
      </c>
      <c r="AC24" s="284"/>
      <c r="AD24" s="85"/>
    </row>
    <row r="25" spans="1:30" ht="16" customHeight="1">
      <c r="A25" s="53">
        <v>18</v>
      </c>
      <c r="B25" s="256" t="s">
        <v>336</v>
      </c>
      <c r="C25" s="165"/>
      <c r="D25" s="190"/>
      <c r="E25" s="332" t="str">
        <f t="shared" si="0"/>
        <v/>
      </c>
      <c r="F25" s="57">
        <f>DATEDIF(D25,基礎データ!$C$8,"Y")</f>
        <v>125</v>
      </c>
      <c r="G25" s="58">
        <v>50</v>
      </c>
      <c r="H25" s="81"/>
      <c r="I25" s="82"/>
      <c r="J25" s="82"/>
      <c r="K25" s="59" t="str">
        <f t="shared" si="1"/>
        <v>:.</v>
      </c>
      <c r="L25" s="60">
        <f>(H25*60)+I25+(J25/100)</f>
        <v>0</v>
      </c>
      <c r="M25" s="57" t="e">
        <f>VLOOKUP(L25,標準記録!$W$129:$X$149,2,1)</f>
        <v>#N/A</v>
      </c>
      <c r="N25" s="164">
        <v>400</v>
      </c>
      <c r="O25" s="83"/>
      <c r="P25" s="82"/>
      <c r="Q25" s="82"/>
      <c r="R25" s="59" t="str">
        <f t="shared" si="3"/>
        <v>:.</v>
      </c>
      <c r="S25" s="60">
        <f t="shared" si="4"/>
        <v>0</v>
      </c>
      <c r="T25" s="149" t="e">
        <f>VLOOKUP(S25,標準記録!$Y$129:$Z$149,2,1)</f>
        <v>#N/A</v>
      </c>
      <c r="U25" s="150" t="str">
        <f t="shared" si="5"/>
        <v>-:-.-</v>
      </c>
      <c r="V25" s="62">
        <f t="shared" si="6"/>
        <v>0</v>
      </c>
      <c r="W25" s="231" t="str">
        <f t="shared" si="7"/>
        <v>-</v>
      </c>
      <c r="X25" s="64"/>
      <c r="Y25" s="351"/>
      <c r="Z25" s="351"/>
      <c r="AA25" s="271" t="s">
        <v>342</v>
      </c>
      <c r="AB25" s="289" t="s">
        <v>340</v>
      </c>
      <c r="AC25" s="285"/>
      <c r="AD25" s="85"/>
    </row>
    <row r="26" spans="1:30" ht="16" customHeight="1">
      <c r="A26" s="53">
        <v>19</v>
      </c>
      <c r="B26" s="256" t="s">
        <v>337</v>
      </c>
      <c r="C26" s="165"/>
      <c r="D26" s="190"/>
      <c r="E26" s="332" t="str">
        <f t="shared" si="0"/>
        <v/>
      </c>
      <c r="F26" s="57">
        <f>DATEDIF(D26,基礎データ!$C$8,"Y")</f>
        <v>125</v>
      </c>
      <c r="G26" s="58">
        <v>50</v>
      </c>
      <c r="H26" s="81"/>
      <c r="I26" s="82"/>
      <c r="J26" s="82"/>
      <c r="K26" s="59" t="str">
        <f t="shared" si="1"/>
        <v>:.</v>
      </c>
      <c r="L26" s="60">
        <f>(H26*60)+I26+(J26/100)</f>
        <v>0</v>
      </c>
      <c r="M26" s="57" t="e">
        <f>VLOOKUP(L26,標準記録!$W$129:$X$149,2,1)</f>
        <v>#N/A</v>
      </c>
      <c r="N26" s="164">
        <v>400</v>
      </c>
      <c r="O26" s="83"/>
      <c r="P26" s="82"/>
      <c r="Q26" s="82"/>
      <c r="R26" s="59" t="str">
        <f t="shared" si="3"/>
        <v>:.</v>
      </c>
      <c r="S26" s="60">
        <f t="shared" si="4"/>
        <v>0</v>
      </c>
      <c r="T26" s="149" t="e">
        <f>VLOOKUP(S26,標準記録!$Y$129:$Z$149,2,1)</f>
        <v>#N/A</v>
      </c>
      <c r="U26" s="150" t="str">
        <f t="shared" si="5"/>
        <v>-:-.-</v>
      </c>
      <c r="V26" s="62">
        <f t="shared" si="6"/>
        <v>0</v>
      </c>
      <c r="W26" s="231" t="str">
        <f t="shared" si="7"/>
        <v>-</v>
      </c>
      <c r="X26" s="64"/>
      <c r="Y26" s="351"/>
      <c r="Z26" s="351"/>
      <c r="AA26" s="271" t="s">
        <v>342</v>
      </c>
      <c r="AB26" s="289" t="s">
        <v>340</v>
      </c>
      <c r="AC26" s="284"/>
      <c r="AD26" s="85"/>
    </row>
    <row r="27" spans="1:30" ht="16" customHeight="1">
      <c r="A27" s="53">
        <v>20</v>
      </c>
      <c r="B27" s="256" t="s">
        <v>338</v>
      </c>
      <c r="C27" s="165"/>
      <c r="D27" s="190"/>
      <c r="E27" s="332" t="str">
        <f t="shared" si="0"/>
        <v/>
      </c>
      <c r="F27" s="57">
        <f>DATEDIF(D27,基礎データ!$C$8,"Y")</f>
        <v>125</v>
      </c>
      <c r="G27" s="58">
        <v>50</v>
      </c>
      <c r="H27" s="81"/>
      <c r="I27" s="82"/>
      <c r="J27" s="82"/>
      <c r="K27" s="59" t="str">
        <f>CONCATENATE(H27,":",I27,".",J27)</f>
        <v>:.</v>
      </c>
      <c r="L27" s="60">
        <f>(H27*60)+I27+(J27/100)</f>
        <v>0</v>
      </c>
      <c r="M27" s="57" t="e">
        <f>VLOOKUP(L27,標準記録!$W$129:$X$149,2,1)</f>
        <v>#N/A</v>
      </c>
      <c r="N27" s="164">
        <v>400</v>
      </c>
      <c r="O27" s="83"/>
      <c r="P27" s="82"/>
      <c r="Q27" s="82"/>
      <c r="R27" s="59" t="str">
        <f>CONCATENATE(O27,":",P27,".",Q27)</f>
        <v>:.</v>
      </c>
      <c r="S27" s="60">
        <f t="shared" si="4"/>
        <v>0</v>
      </c>
      <c r="T27" s="149" t="e">
        <f>VLOOKUP(S27,標準記録!$Y$129:$Z$149,2,1)</f>
        <v>#N/A</v>
      </c>
      <c r="U27" s="150" t="str">
        <f t="shared" si="5"/>
        <v>-:-.-</v>
      </c>
      <c r="V27" s="62">
        <f t="shared" si="6"/>
        <v>0</v>
      </c>
      <c r="W27" s="231" t="str">
        <f t="shared" si="7"/>
        <v>-</v>
      </c>
      <c r="X27" s="64"/>
      <c r="Y27" s="351"/>
      <c r="Z27" s="351"/>
      <c r="AA27" s="271" t="s">
        <v>342</v>
      </c>
      <c r="AB27" s="289" t="s">
        <v>340</v>
      </c>
      <c r="AC27" s="285"/>
      <c r="AD27" s="85"/>
    </row>
    <row r="28" spans="1:30" ht="16" customHeight="1">
      <c r="A28" s="53"/>
      <c r="B28" s="54"/>
      <c r="C28" s="120"/>
      <c r="D28" s="190"/>
      <c r="E28" s="337"/>
      <c r="F28" s="166"/>
      <c r="G28" s="58"/>
      <c r="H28" s="81"/>
      <c r="I28" s="82"/>
      <c r="J28" s="82"/>
      <c r="K28" s="98"/>
      <c r="L28" s="99"/>
      <c r="M28" s="166"/>
      <c r="N28" s="54"/>
      <c r="O28" s="83"/>
      <c r="P28" s="82"/>
      <c r="Q28" s="82"/>
      <c r="R28" s="98"/>
      <c r="S28" s="99"/>
      <c r="T28" s="167"/>
      <c r="U28" s="168"/>
      <c r="V28" s="168"/>
      <c r="W28" s="54"/>
      <c r="X28" s="64"/>
      <c r="Y28" s="351"/>
      <c r="Z28" s="351"/>
      <c r="AA28" s="277"/>
      <c r="AB28" s="285"/>
      <c r="AC28" s="285"/>
      <c r="AD28" s="85"/>
    </row>
    <row r="29" spans="1:30" ht="16" customHeight="1">
      <c r="A29" s="123"/>
      <c r="B29" s="124"/>
      <c r="C29" s="169"/>
      <c r="D29" s="194"/>
      <c r="E29" s="340"/>
      <c r="F29" s="127"/>
      <c r="G29" s="128"/>
      <c r="H29" s="129"/>
      <c r="I29" s="130"/>
      <c r="J29" s="130"/>
      <c r="K29" s="131"/>
      <c r="L29" s="132"/>
      <c r="M29" s="170"/>
      <c r="N29" s="124"/>
      <c r="O29" s="133"/>
      <c r="P29" s="130"/>
      <c r="Q29" s="130"/>
      <c r="R29" s="131"/>
      <c r="S29" s="132"/>
      <c r="T29" s="171"/>
      <c r="U29" s="172"/>
      <c r="V29" s="172"/>
      <c r="W29" s="124"/>
      <c r="X29" s="135"/>
      <c r="Y29" s="352"/>
      <c r="Z29" s="352"/>
      <c r="AA29" s="146"/>
      <c r="AB29" s="282"/>
      <c r="AC29" s="282"/>
      <c r="AD29" s="137"/>
    </row>
    <row r="30" spans="1:30" ht="16" customHeight="1">
      <c r="A30" s="173" t="s">
        <v>86</v>
      </c>
      <c r="B30" s="68"/>
      <c r="C30" s="69"/>
      <c r="D30" s="195"/>
      <c r="E30" s="341"/>
      <c r="F30" s="71"/>
      <c r="G30" s="72"/>
      <c r="H30" s="314"/>
      <c r="I30" s="315"/>
      <c r="J30" s="315"/>
      <c r="K30" s="73"/>
      <c r="L30" s="74"/>
      <c r="M30" s="174"/>
      <c r="N30" s="68"/>
      <c r="O30" s="319"/>
      <c r="P30" s="315"/>
      <c r="Q30" s="315"/>
      <c r="R30" s="73"/>
      <c r="S30" s="74"/>
      <c r="T30" s="175"/>
      <c r="U30" s="176"/>
      <c r="V30" s="176"/>
      <c r="W30" s="68"/>
      <c r="X30" s="78"/>
      <c r="Y30" s="346"/>
      <c r="Z30" s="346"/>
      <c r="AA30" s="278"/>
      <c r="AB30" s="286"/>
      <c r="AC30" s="286"/>
      <c r="AD30" s="80"/>
    </row>
    <row r="31" spans="1:30" ht="16" customHeight="1">
      <c r="A31" s="53">
        <v>1</v>
      </c>
      <c r="B31" s="256" t="s">
        <v>299</v>
      </c>
      <c r="C31" s="257"/>
      <c r="D31" s="264"/>
      <c r="E31" s="332" t="str">
        <f>IF(D31="","",YEAR(D31))</f>
        <v/>
      </c>
      <c r="F31" s="57">
        <f>DATEDIF(D31,基礎データ!$C$8,"Y")</f>
        <v>125</v>
      </c>
      <c r="G31" s="58">
        <v>100</v>
      </c>
      <c r="H31" s="261"/>
      <c r="I31" s="262"/>
      <c r="J31" s="262"/>
      <c r="K31" s="59" t="str">
        <f>CONCATENATE(H31,":",I31,".",J31)</f>
        <v>:.</v>
      </c>
      <c r="L31" s="60">
        <f>(H31*60)+I31+(J31/100)</f>
        <v>0</v>
      </c>
      <c r="M31" s="57" t="e">
        <f>VLOOKUP(L31,標準記録!$W$104:$X$124,2,1)</f>
        <v>#N/A</v>
      </c>
      <c r="N31" s="54">
        <v>800</v>
      </c>
      <c r="O31" s="263"/>
      <c r="P31" s="262"/>
      <c r="Q31" s="262"/>
      <c r="R31" s="59" t="str">
        <f>CONCATENATE(O31,":",P31,".",Q31)</f>
        <v>:.</v>
      </c>
      <c r="S31" s="60">
        <f>(O31*60)+P31+(Q31/100)</f>
        <v>0</v>
      </c>
      <c r="T31" s="149" t="e">
        <f>VLOOKUP(S31,標準記録!$Y$104:$Z$124,2,1)</f>
        <v>#N/A</v>
      </c>
      <c r="U31" s="150" t="str">
        <f t="shared" ref="U31:U50" si="8">IFERROR((K31+R31),"-:-.-")</f>
        <v>-:-.-</v>
      </c>
      <c r="V31" s="62">
        <f>(L31)+S31</f>
        <v>0</v>
      </c>
      <c r="W31" s="231" t="str">
        <f>IF(OR(H31="",O31=""),"-",(MAX(M31,T31)))</f>
        <v>-</v>
      </c>
      <c r="X31" s="259"/>
      <c r="Y31" s="347"/>
      <c r="Z31" s="347"/>
      <c r="AA31" s="271" t="s">
        <v>342</v>
      </c>
      <c r="AB31" s="289" t="s">
        <v>340</v>
      </c>
      <c r="AC31" s="284"/>
      <c r="AD31" s="85"/>
    </row>
    <row r="32" spans="1:30" ht="16" customHeight="1">
      <c r="A32" s="53">
        <v>2</v>
      </c>
      <c r="B32" s="256" t="s">
        <v>300</v>
      </c>
      <c r="C32" s="257"/>
      <c r="D32" s="258"/>
      <c r="E32" s="332" t="str">
        <f t="shared" ref="E32:E50" si="9">IF(D32="","",YEAR(D32))</f>
        <v/>
      </c>
      <c r="F32" s="57">
        <f>DATEDIF(D32,基礎データ!$C$8,"Y")</f>
        <v>125</v>
      </c>
      <c r="G32" s="58">
        <v>100</v>
      </c>
      <c r="H32" s="261"/>
      <c r="I32" s="262"/>
      <c r="J32" s="262"/>
      <c r="K32" s="59" t="str">
        <f t="shared" ref="K32:K49" si="10">CONCATENATE(H32,":",I32,".",J32)</f>
        <v>:.</v>
      </c>
      <c r="L32" s="60">
        <f t="shared" ref="L32:L41" si="11">(H32*60)+I32+(J32/100)</f>
        <v>0</v>
      </c>
      <c r="M32" s="57" t="e">
        <f>VLOOKUP(L32,標準記録!$W$104:$X$124,2,1)</f>
        <v>#N/A</v>
      </c>
      <c r="N32" s="54">
        <v>800</v>
      </c>
      <c r="O32" s="263"/>
      <c r="P32" s="262"/>
      <c r="Q32" s="262"/>
      <c r="R32" s="59" t="str">
        <f t="shared" ref="R32:R49" si="12">CONCATENATE(O32,":",P32,".",Q32)</f>
        <v>:.</v>
      </c>
      <c r="S32" s="60">
        <f t="shared" ref="S32:S50" si="13">(O32*60)+P32+(Q32/100)</f>
        <v>0</v>
      </c>
      <c r="T32" s="149" t="e">
        <f>VLOOKUP(S32,標準記録!$Y$104:$Z$124,2,1)</f>
        <v>#N/A</v>
      </c>
      <c r="U32" s="150" t="str">
        <f t="shared" si="8"/>
        <v>-:-.-</v>
      </c>
      <c r="V32" s="62">
        <f t="shared" ref="V32:V50" si="14">(L32)+S32</f>
        <v>0</v>
      </c>
      <c r="W32" s="231" t="str">
        <f t="shared" ref="W32:W50" si="15">IF(OR(H32="",O32=""),"-",(MAX(M32,T32)))</f>
        <v>-</v>
      </c>
      <c r="X32" s="259"/>
      <c r="Y32" s="347"/>
      <c r="Z32" s="347"/>
      <c r="AA32" s="271" t="s">
        <v>342</v>
      </c>
      <c r="AB32" s="289" t="s">
        <v>340</v>
      </c>
      <c r="AC32" s="285"/>
      <c r="AD32" s="85"/>
    </row>
    <row r="33" spans="1:30" ht="16" customHeight="1">
      <c r="A33" s="53">
        <v>3</v>
      </c>
      <c r="B33" s="256" t="s">
        <v>301</v>
      </c>
      <c r="C33" s="257"/>
      <c r="D33" s="258"/>
      <c r="E33" s="332" t="str">
        <f t="shared" si="9"/>
        <v/>
      </c>
      <c r="F33" s="57">
        <f>DATEDIF(D33,基礎データ!$C$8,"Y")</f>
        <v>125</v>
      </c>
      <c r="G33" s="72">
        <v>100</v>
      </c>
      <c r="H33" s="261"/>
      <c r="I33" s="262"/>
      <c r="J33" s="262"/>
      <c r="K33" s="250" t="str">
        <f t="shared" si="10"/>
        <v>:.</v>
      </c>
      <c r="L33" s="251">
        <f t="shared" si="11"/>
        <v>0</v>
      </c>
      <c r="M33" s="249" t="e">
        <f>VLOOKUP(L33,標準記録!$W$104:$X$124,2,1)</f>
        <v>#N/A</v>
      </c>
      <c r="N33" s="68">
        <v>800</v>
      </c>
      <c r="O33" s="263"/>
      <c r="P33" s="262"/>
      <c r="Q33" s="262"/>
      <c r="R33" s="250" t="str">
        <f t="shared" si="12"/>
        <v>:.</v>
      </c>
      <c r="S33" s="251">
        <f t="shared" si="13"/>
        <v>0</v>
      </c>
      <c r="T33" s="252" t="e">
        <f>VLOOKUP(S33,標準記録!$Y$104:$Z$124,2,1)</f>
        <v>#N/A</v>
      </c>
      <c r="U33" s="253" t="str">
        <f t="shared" si="8"/>
        <v>-:-.-</v>
      </c>
      <c r="V33" s="254">
        <f t="shared" si="14"/>
        <v>0</v>
      </c>
      <c r="W33" s="231" t="str">
        <f t="shared" si="15"/>
        <v>-</v>
      </c>
      <c r="X33" s="259"/>
      <c r="Y33" s="347"/>
      <c r="Z33" s="347"/>
      <c r="AA33" s="271" t="s">
        <v>342</v>
      </c>
      <c r="AB33" s="289" t="s">
        <v>340</v>
      </c>
      <c r="AC33" s="284"/>
      <c r="AD33" s="85"/>
    </row>
    <row r="34" spans="1:30" ht="16" customHeight="1">
      <c r="A34" s="53">
        <v>4</v>
      </c>
      <c r="B34" s="256" t="s">
        <v>302</v>
      </c>
      <c r="C34" s="257"/>
      <c r="D34" s="258"/>
      <c r="E34" s="332" t="str">
        <f t="shared" si="9"/>
        <v/>
      </c>
      <c r="F34" s="57">
        <f>DATEDIF(D34,基礎データ!$C$8,"Y")</f>
        <v>125</v>
      </c>
      <c r="G34" s="58">
        <v>100</v>
      </c>
      <c r="H34" s="261"/>
      <c r="I34" s="262"/>
      <c r="J34" s="262"/>
      <c r="K34" s="59" t="str">
        <f t="shared" si="10"/>
        <v>:.</v>
      </c>
      <c r="L34" s="60">
        <f t="shared" si="11"/>
        <v>0</v>
      </c>
      <c r="M34" s="57" t="e">
        <f>VLOOKUP(L34,標準記録!$W$104:$X$124,2,1)</f>
        <v>#N/A</v>
      </c>
      <c r="N34" s="54">
        <v>800</v>
      </c>
      <c r="O34" s="263"/>
      <c r="P34" s="262"/>
      <c r="Q34" s="262"/>
      <c r="R34" s="59" t="str">
        <f t="shared" si="12"/>
        <v>:.</v>
      </c>
      <c r="S34" s="60">
        <f t="shared" si="13"/>
        <v>0</v>
      </c>
      <c r="T34" s="149" t="e">
        <f>VLOOKUP(S34,標準記録!$Y$104:$Z$124,2,1)</f>
        <v>#N/A</v>
      </c>
      <c r="U34" s="150" t="str">
        <f t="shared" si="8"/>
        <v>-:-.-</v>
      </c>
      <c r="V34" s="62">
        <f t="shared" si="14"/>
        <v>0</v>
      </c>
      <c r="W34" s="231" t="str">
        <f t="shared" si="15"/>
        <v>-</v>
      </c>
      <c r="X34" s="259"/>
      <c r="Y34" s="347"/>
      <c r="Z34" s="347"/>
      <c r="AA34" s="271" t="s">
        <v>342</v>
      </c>
      <c r="AB34" s="289" t="s">
        <v>340</v>
      </c>
      <c r="AC34" s="285"/>
      <c r="AD34" s="85"/>
    </row>
    <row r="35" spans="1:30" ht="16" customHeight="1">
      <c r="A35" s="53">
        <v>5</v>
      </c>
      <c r="B35" s="256" t="s">
        <v>303</v>
      </c>
      <c r="C35" s="257"/>
      <c r="D35" s="258"/>
      <c r="E35" s="332" t="str">
        <f t="shared" si="9"/>
        <v/>
      </c>
      <c r="F35" s="57">
        <f>DATEDIF(D35,基礎データ!$C$8,"Y")</f>
        <v>125</v>
      </c>
      <c r="G35" s="58">
        <v>100</v>
      </c>
      <c r="H35" s="261"/>
      <c r="I35" s="262"/>
      <c r="J35" s="262"/>
      <c r="K35" s="59" t="str">
        <f t="shared" si="10"/>
        <v>:.</v>
      </c>
      <c r="L35" s="60">
        <f t="shared" si="11"/>
        <v>0</v>
      </c>
      <c r="M35" s="57" t="e">
        <f>VLOOKUP(L35,標準記録!$W$104:$X$124,2,1)</f>
        <v>#N/A</v>
      </c>
      <c r="N35" s="54">
        <v>800</v>
      </c>
      <c r="O35" s="263"/>
      <c r="P35" s="262"/>
      <c r="Q35" s="262"/>
      <c r="R35" s="59" t="str">
        <f t="shared" si="12"/>
        <v>:.</v>
      </c>
      <c r="S35" s="60">
        <f t="shared" si="13"/>
        <v>0</v>
      </c>
      <c r="T35" s="149" t="e">
        <f>VLOOKUP(S35,標準記録!$Y$104:$Z$124,2,1)</f>
        <v>#N/A</v>
      </c>
      <c r="U35" s="150" t="str">
        <f t="shared" si="8"/>
        <v>-:-.-</v>
      </c>
      <c r="V35" s="62">
        <f t="shared" si="14"/>
        <v>0</v>
      </c>
      <c r="W35" s="231" t="str">
        <f t="shared" si="15"/>
        <v>-</v>
      </c>
      <c r="X35" s="259"/>
      <c r="Y35" s="347"/>
      <c r="Z35" s="347"/>
      <c r="AA35" s="271" t="s">
        <v>342</v>
      </c>
      <c r="AB35" s="289" t="s">
        <v>340</v>
      </c>
      <c r="AC35" s="284"/>
      <c r="AD35" s="85"/>
    </row>
    <row r="36" spans="1:30" ht="16" customHeight="1">
      <c r="A36" s="53">
        <v>6</v>
      </c>
      <c r="B36" s="256" t="s">
        <v>304</v>
      </c>
      <c r="C36" s="55"/>
      <c r="D36" s="190"/>
      <c r="E36" s="332" t="str">
        <f t="shared" si="9"/>
        <v/>
      </c>
      <c r="F36" s="57">
        <f>DATEDIF(D36,基礎データ!$C$8,"Y")</f>
        <v>125</v>
      </c>
      <c r="G36" s="58">
        <v>100</v>
      </c>
      <c r="H36" s="81"/>
      <c r="I36" s="82"/>
      <c r="J36" s="82"/>
      <c r="K36" s="59" t="str">
        <f t="shared" si="10"/>
        <v>:.</v>
      </c>
      <c r="L36" s="60">
        <f t="shared" si="11"/>
        <v>0</v>
      </c>
      <c r="M36" s="57" t="e">
        <f>VLOOKUP(L36,標準記録!$W$104:$X$124,2,1)</f>
        <v>#N/A</v>
      </c>
      <c r="N36" s="54">
        <v>800</v>
      </c>
      <c r="O36" s="83"/>
      <c r="P36" s="82"/>
      <c r="Q36" s="82"/>
      <c r="R36" s="59" t="str">
        <f t="shared" si="12"/>
        <v>:.</v>
      </c>
      <c r="S36" s="60">
        <f t="shared" si="13"/>
        <v>0</v>
      </c>
      <c r="T36" s="149" t="e">
        <f>VLOOKUP(S36,標準記録!$Y$104:$Z$124,2,1)</f>
        <v>#N/A</v>
      </c>
      <c r="U36" s="150" t="str">
        <f t="shared" si="8"/>
        <v>-:-.-</v>
      </c>
      <c r="V36" s="62">
        <f t="shared" si="14"/>
        <v>0</v>
      </c>
      <c r="W36" s="231" t="str">
        <f t="shared" si="15"/>
        <v>-</v>
      </c>
      <c r="X36" s="259"/>
      <c r="Y36" s="347"/>
      <c r="Z36" s="347"/>
      <c r="AA36" s="271" t="s">
        <v>342</v>
      </c>
      <c r="AB36" s="289" t="s">
        <v>340</v>
      </c>
      <c r="AC36" s="285"/>
      <c r="AD36" s="85"/>
    </row>
    <row r="37" spans="1:30" ht="16" customHeight="1">
      <c r="A37" s="53">
        <v>7</v>
      </c>
      <c r="B37" s="256" t="s">
        <v>305</v>
      </c>
      <c r="C37" s="55"/>
      <c r="D37" s="190"/>
      <c r="E37" s="332" t="str">
        <f t="shared" si="9"/>
        <v/>
      </c>
      <c r="F37" s="57">
        <f>DATEDIF(D37,基礎データ!$C$8,"Y")</f>
        <v>125</v>
      </c>
      <c r="G37" s="58">
        <v>100</v>
      </c>
      <c r="H37" s="81"/>
      <c r="I37" s="82"/>
      <c r="J37" s="82"/>
      <c r="K37" s="59" t="str">
        <f t="shared" si="10"/>
        <v>:.</v>
      </c>
      <c r="L37" s="60">
        <f t="shared" si="11"/>
        <v>0</v>
      </c>
      <c r="M37" s="57" t="e">
        <f>VLOOKUP(L37,標準記録!$W$104:$X$124,2,1)</f>
        <v>#N/A</v>
      </c>
      <c r="N37" s="54">
        <v>800</v>
      </c>
      <c r="O37" s="83"/>
      <c r="P37" s="82"/>
      <c r="Q37" s="82"/>
      <c r="R37" s="59" t="str">
        <f t="shared" si="12"/>
        <v>:.</v>
      </c>
      <c r="S37" s="60">
        <f t="shared" si="13"/>
        <v>0</v>
      </c>
      <c r="T37" s="149" t="e">
        <f>VLOOKUP(S37,標準記録!$Y$104:$Z$124,2,1)</f>
        <v>#N/A</v>
      </c>
      <c r="U37" s="150" t="str">
        <f t="shared" si="8"/>
        <v>-:-.-</v>
      </c>
      <c r="V37" s="62">
        <f t="shared" si="14"/>
        <v>0</v>
      </c>
      <c r="W37" s="231" t="str">
        <f t="shared" si="15"/>
        <v>-</v>
      </c>
      <c r="X37" s="64"/>
      <c r="Y37" s="351"/>
      <c r="Z37" s="351"/>
      <c r="AA37" s="271" t="s">
        <v>342</v>
      </c>
      <c r="AB37" s="289" t="s">
        <v>340</v>
      </c>
      <c r="AC37" s="284"/>
      <c r="AD37" s="85"/>
    </row>
    <row r="38" spans="1:30" ht="16" customHeight="1">
      <c r="A38" s="53">
        <v>8</v>
      </c>
      <c r="B38" s="256" t="s">
        <v>306</v>
      </c>
      <c r="C38" s="55"/>
      <c r="D38" s="190"/>
      <c r="E38" s="332" t="str">
        <f t="shared" si="9"/>
        <v/>
      </c>
      <c r="F38" s="57">
        <f>DATEDIF(D38,基礎データ!$C$8,"Y")</f>
        <v>125</v>
      </c>
      <c r="G38" s="58">
        <v>100</v>
      </c>
      <c r="H38" s="81"/>
      <c r="I38" s="82"/>
      <c r="J38" s="82"/>
      <c r="K38" s="59" t="str">
        <f t="shared" si="10"/>
        <v>:.</v>
      </c>
      <c r="L38" s="60">
        <f t="shared" si="11"/>
        <v>0</v>
      </c>
      <c r="M38" s="57" t="e">
        <f>VLOOKUP(L38,標準記録!$W$104:$X$124,2,1)</f>
        <v>#N/A</v>
      </c>
      <c r="N38" s="54">
        <v>800</v>
      </c>
      <c r="O38" s="83"/>
      <c r="P38" s="82"/>
      <c r="Q38" s="82"/>
      <c r="R38" s="59" t="str">
        <f t="shared" si="12"/>
        <v>:.</v>
      </c>
      <c r="S38" s="60">
        <f t="shared" si="13"/>
        <v>0</v>
      </c>
      <c r="T38" s="149" t="e">
        <f>VLOOKUP(S38,標準記録!$Y$104:$Z$124,2,1)</f>
        <v>#N/A</v>
      </c>
      <c r="U38" s="150" t="str">
        <f t="shared" si="8"/>
        <v>-:-.-</v>
      </c>
      <c r="V38" s="62">
        <f t="shared" si="14"/>
        <v>0</v>
      </c>
      <c r="W38" s="231" t="str">
        <f t="shared" si="15"/>
        <v>-</v>
      </c>
      <c r="X38" s="64"/>
      <c r="Y38" s="351"/>
      <c r="Z38" s="351"/>
      <c r="AA38" s="271" t="s">
        <v>342</v>
      </c>
      <c r="AB38" s="289" t="s">
        <v>340</v>
      </c>
      <c r="AC38" s="285"/>
      <c r="AD38" s="85"/>
    </row>
    <row r="39" spans="1:30" ht="16" customHeight="1">
      <c r="A39" s="53">
        <v>9</v>
      </c>
      <c r="B39" s="256" t="s">
        <v>307</v>
      </c>
      <c r="C39" s="55"/>
      <c r="D39" s="190"/>
      <c r="E39" s="332" t="str">
        <f t="shared" si="9"/>
        <v/>
      </c>
      <c r="F39" s="57">
        <f>DATEDIF(D39,基礎データ!$C$8,"Y")</f>
        <v>125</v>
      </c>
      <c r="G39" s="58">
        <v>100</v>
      </c>
      <c r="H39" s="81"/>
      <c r="I39" s="82"/>
      <c r="J39" s="82"/>
      <c r="K39" s="59" t="str">
        <f t="shared" si="10"/>
        <v>:.</v>
      </c>
      <c r="L39" s="60">
        <f t="shared" si="11"/>
        <v>0</v>
      </c>
      <c r="M39" s="57" t="e">
        <f>VLOOKUP(L39,標準記録!$W$104:$X$124,2,1)</f>
        <v>#N/A</v>
      </c>
      <c r="N39" s="54">
        <v>800</v>
      </c>
      <c r="O39" s="83"/>
      <c r="P39" s="82"/>
      <c r="Q39" s="82"/>
      <c r="R39" s="59" t="str">
        <f t="shared" si="12"/>
        <v>:.</v>
      </c>
      <c r="S39" s="60">
        <f t="shared" si="13"/>
        <v>0</v>
      </c>
      <c r="T39" s="149" t="e">
        <f>VLOOKUP(S39,標準記録!$Y$104:$Z$124,2,1)</f>
        <v>#N/A</v>
      </c>
      <c r="U39" s="150" t="str">
        <f t="shared" si="8"/>
        <v>-:-.-</v>
      </c>
      <c r="V39" s="62">
        <f t="shared" si="14"/>
        <v>0</v>
      </c>
      <c r="W39" s="231" t="str">
        <f t="shared" si="15"/>
        <v>-</v>
      </c>
      <c r="X39" s="64"/>
      <c r="Y39" s="351"/>
      <c r="Z39" s="351"/>
      <c r="AA39" s="271" t="s">
        <v>342</v>
      </c>
      <c r="AB39" s="289" t="s">
        <v>340</v>
      </c>
      <c r="AC39" s="284"/>
      <c r="AD39" s="85"/>
    </row>
    <row r="40" spans="1:30" ht="16" customHeight="1">
      <c r="A40" s="53">
        <v>10</v>
      </c>
      <c r="B40" s="256" t="s">
        <v>308</v>
      </c>
      <c r="C40" s="55"/>
      <c r="D40" s="190"/>
      <c r="E40" s="332" t="str">
        <f t="shared" si="9"/>
        <v/>
      </c>
      <c r="F40" s="57">
        <f>DATEDIF(D40,基礎データ!$C$8,"Y")</f>
        <v>125</v>
      </c>
      <c r="G40" s="58">
        <v>100</v>
      </c>
      <c r="H40" s="81"/>
      <c r="I40" s="82"/>
      <c r="J40" s="82"/>
      <c r="K40" s="59" t="str">
        <f t="shared" si="10"/>
        <v>:.</v>
      </c>
      <c r="L40" s="60">
        <f t="shared" si="11"/>
        <v>0</v>
      </c>
      <c r="M40" s="57" t="e">
        <f>VLOOKUP(L40,標準記録!$W$104:$X$124,2,1)</f>
        <v>#N/A</v>
      </c>
      <c r="N40" s="54">
        <v>800</v>
      </c>
      <c r="O40" s="83"/>
      <c r="P40" s="82"/>
      <c r="Q40" s="82"/>
      <c r="R40" s="59" t="str">
        <f t="shared" si="12"/>
        <v>:.</v>
      </c>
      <c r="S40" s="60">
        <f t="shared" si="13"/>
        <v>0</v>
      </c>
      <c r="T40" s="149" t="e">
        <f>VLOOKUP(S40,標準記録!$Y$104:$Z$124,2,1)</f>
        <v>#N/A</v>
      </c>
      <c r="U40" s="150" t="str">
        <f t="shared" si="8"/>
        <v>-:-.-</v>
      </c>
      <c r="V40" s="62">
        <f t="shared" si="14"/>
        <v>0</v>
      </c>
      <c r="W40" s="231" t="str">
        <f t="shared" si="15"/>
        <v>-</v>
      </c>
      <c r="X40" s="64"/>
      <c r="Y40" s="351"/>
      <c r="Z40" s="351"/>
      <c r="AA40" s="271" t="s">
        <v>342</v>
      </c>
      <c r="AB40" s="289" t="s">
        <v>340</v>
      </c>
      <c r="AC40" s="285"/>
      <c r="AD40" s="85"/>
    </row>
    <row r="41" spans="1:30" ht="16" customHeight="1">
      <c r="A41" s="53">
        <v>11</v>
      </c>
      <c r="B41" s="256" t="s">
        <v>309</v>
      </c>
      <c r="C41" s="55"/>
      <c r="D41" s="190"/>
      <c r="E41" s="332" t="str">
        <f t="shared" si="9"/>
        <v/>
      </c>
      <c r="F41" s="57">
        <f>DATEDIF(D41,基礎データ!$C$8,"Y")</f>
        <v>125</v>
      </c>
      <c r="G41" s="58">
        <v>100</v>
      </c>
      <c r="H41" s="81"/>
      <c r="I41" s="82"/>
      <c r="J41" s="82"/>
      <c r="K41" s="59" t="str">
        <f t="shared" si="10"/>
        <v>:.</v>
      </c>
      <c r="L41" s="60">
        <f t="shared" si="11"/>
        <v>0</v>
      </c>
      <c r="M41" s="57" t="e">
        <f>VLOOKUP(L41,標準記録!$W$104:$X$124,2,1)</f>
        <v>#N/A</v>
      </c>
      <c r="N41" s="54">
        <v>800</v>
      </c>
      <c r="O41" s="83"/>
      <c r="P41" s="82"/>
      <c r="Q41" s="82"/>
      <c r="R41" s="59" t="str">
        <f t="shared" si="12"/>
        <v>:.</v>
      </c>
      <c r="S41" s="60">
        <f t="shared" si="13"/>
        <v>0</v>
      </c>
      <c r="T41" s="149" t="e">
        <f>VLOOKUP(S41,標準記録!$Y$104:$Z$124,2,1)</f>
        <v>#N/A</v>
      </c>
      <c r="U41" s="150" t="str">
        <f t="shared" si="8"/>
        <v>-:-.-</v>
      </c>
      <c r="V41" s="62">
        <f t="shared" si="14"/>
        <v>0</v>
      </c>
      <c r="W41" s="231" t="str">
        <f t="shared" si="15"/>
        <v>-</v>
      </c>
      <c r="X41" s="64"/>
      <c r="Y41" s="351"/>
      <c r="Z41" s="351"/>
      <c r="AA41" s="271" t="s">
        <v>342</v>
      </c>
      <c r="AB41" s="289" t="s">
        <v>340</v>
      </c>
      <c r="AC41" s="284"/>
      <c r="AD41" s="85"/>
    </row>
    <row r="42" spans="1:30" ht="16" customHeight="1">
      <c r="A42" s="53">
        <v>12</v>
      </c>
      <c r="B42" s="256" t="s">
        <v>310</v>
      </c>
      <c r="C42" s="55"/>
      <c r="D42" s="190"/>
      <c r="E42" s="332" t="str">
        <f t="shared" si="9"/>
        <v/>
      </c>
      <c r="F42" s="57">
        <f>DATEDIF(D42,基礎データ!$C$8,"Y")</f>
        <v>125</v>
      </c>
      <c r="G42" s="58">
        <v>100</v>
      </c>
      <c r="H42" s="81"/>
      <c r="I42" s="82"/>
      <c r="J42" s="82"/>
      <c r="K42" s="59" t="str">
        <f t="shared" si="10"/>
        <v>:.</v>
      </c>
      <c r="L42" s="60">
        <f t="shared" ref="L42:L50" si="16">(H42*60)+I42+(J42/100)</f>
        <v>0</v>
      </c>
      <c r="M42" s="57" t="e">
        <f>VLOOKUP(L42,標準記録!$W$104:$X$124,2,1)</f>
        <v>#N/A</v>
      </c>
      <c r="N42" s="54">
        <v>800</v>
      </c>
      <c r="O42" s="83"/>
      <c r="P42" s="82"/>
      <c r="Q42" s="82"/>
      <c r="R42" s="59" t="str">
        <f t="shared" si="12"/>
        <v>:.</v>
      </c>
      <c r="S42" s="60">
        <f t="shared" si="13"/>
        <v>0</v>
      </c>
      <c r="T42" s="149" t="e">
        <f>VLOOKUP(S42,標準記録!$Y$104:$Z$124,2,1)</f>
        <v>#N/A</v>
      </c>
      <c r="U42" s="150" t="str">
        <f t="shared" si="8"/>
        <v>-:-.-</v>
      </c>
      <c r="V42" s="62">
        <f t="shared" si="14"/>
        <v>0</v>
      </c>
      <c r="W42" s="231" t="str">
        <f t="shared" si="15"/>
        <v>-</v>
      </c>
      <c r="X42" s="64"/>
      <c r="Y42" s="351"/>
      <c r="Z42" s="351"/>
      <c r="AA42" s="271" t="s">
        <v>342</v>
      </c>
      <c r="AB42" s="289" t="s">
        <v>340</v>
      </c>
      <c r="AC42" s="285"/>
      <c r="AD42" s="85"/>
    </row>
    <row r="43" spans="1:30" ht="16" customHeight="1">
      <c r="A43" s="53">
        <v>13</v>
      </c>
      <c r="B43" s="256" t="s">
        <v>311</v>
      </c>
      <c r="C43" s="165"/>
      <c r="D43" s="190"/>
      <c r="E43" s="332" t="str">
        <f t="shared" si="9"/>
        <v/>
      </c>
      <c r="F43" s="57">
        <f>DATEDIF(D43,基礎データ!$C$8,"Y")</f>
        <v>125</v>
      </c>
      <c r="G43" s="58">
        <v>100</v>
      </c>
      <c r="H43" s="81"/>
      <c r="I43" s="82"/>
      <c r="J43" s="82"/>
      <c r="K43" s="59" t="str">
        <f t="shared" si="10"/>
        <v>:.</v>
      </c>
      <c r="L43" s="60">
        <f t="shared" si="16"/>
        <v>0</v>
      </c>
      <c r="M43" s="57" t="e">
        <f>VLOOKUP(L43,標準記録!$W$104:$X$124,2,1)</f>
        <v>#N/A</v>
      </c>
      <c r="N43" s="54">
        <v>800</v>
      </c>
      <c r="O43" s="83"/>
      <c r="P43" s="82"/>
      <c r="Q43" s="82"/>
      <c r="R43" s="59" t="str">
        <f t="shared" si="12"/>
        <v>:.</v>
      </c>
      <c r="S43" s="60">
        <f t="shared" si="13"/>
        <v>0</v>
      </c>
      <c r="T43" s="149" t="e">
        <f>VLOOKUP(S43,標準記録!$Y$104:$Z$124,2,1)</f>
        <v>#N/A</v>
      </c>
      <c r="U43" s="150" t="str">
        <f t="shared" si="8"/>
        <v>-:-.-</v>
      </c>
      <c r="V43" s="62">
        <f t="shared" si="14"/>
        <v>0</v>
      </c>
      <c r="W43" s="231" t="str">
        <f t="shared" si="15"/>
        <v>-</v>
      </c>
      <c r="X43" s="64"/>
      <c r="Y43" s="351"/>
      <c r="Z43" s="351"/>
      <c r="AA43" s="271" t="s">
        <v>342</v>
      </c>
      <c r="AB43" s="289" t="s">
        <v>340</v>
      </c>
      <c r="AC43" s="284"/>
      <c r="AD43" s="85"/>
    </row>
    <row r="44" spans="1:30" ht="16" customHeight="1">
      <c r="A44" s="53">
        <v>14</v>
      </c>
      <c r="B44" s="256" t="s">
        <v>312</v>
      </c>
      <c r="C44" s="165"/>
      <c r="D44" s="190"/>
      <c r="E44" s="332" t="str">
        <f t="shared" si="9"/>
        <v/>
      </c>
      <c r="F44" s="57">
        <f>DATEDIF(D44,基礎データ!$C$8,"Y")</f>
        <v>125</v>
      </c>
      <c r="G44" s="58">
        <v>100</v>
      </c>
      <c r="H44" s="81"/>
      <c r="I44" s="82"/>
      <c r="J44" s="82"/>
      <c r="K44" s="59" t="str">
        <f t="shared" si="10"/>
        <v>:.</v>
      </c>
      <c r="L44" s="60">
        <f t="shared" si="16"/>
        <v>0</v>
      </c>
      <c r="M44" s="57" t="e">
        <f>VLOOKUP(L44,標準記録!$W$104:$X$124,2,1)</f>
        <v>#N/A</v>
      </c>
      <c r="N44" s="54">
        <v>800</v>
      </c>
      <c r="O44" s="83"/>
      <c r="P44" s="82"/>
      <c r="Q44" s="82"/>
      <c r="R44" s="59" t="str">
        <f t="shared" si="12"/>
        <v>:.</v>
      </c>
      <c r="S44" s="60">
        <f t="shared" si="13"/>
        <v>0</v>
      </c>
      <c r="T44" s="149" t="e">
        <f>VLOOKUP(S44,標準記録!$Y$104:$Z$124,2,1)</f>
        <v>#N/A</v>
      </c>
      <c r="U44" s="150" t="str">
        <f t="shared" si="8"/>
        <v>-:-.-</v>
      </c>
      <c r="V44" s="62">
        <f t="shared" si="14"/>
        <v>0</v>
      </c>
      <c r="W44" s="231" t="str">
        <f t="shared" si="15"/>
        <v>-</v>
      </c>
      <c r="X44" s="64"/>
      <c r="Y44" s="351"/>
      <c r="Z44" s="351"/>
      <c r="AA44" s="271" t="s">
        <v>342</v>
      </c>
      <c r="AB44" s="289" t="s">
        <v>340</v>
      </c>
      <c r="AC44" s="285"/>
      <c r="AD44" s="85"/>
    </row>
    <row r="45" spans="1:30" ht="16" customHeight="1">
      <c r="A45" s="53">
        <v>15</v>
      </c>
      <c r="B45" s="256" t="s">
        <v>313</v>
      </c>
      <c r="C45" s="165"/>
      <c r="D45" s="190"/>
      <c r="E45" s="332" t="str">
        <f t="shared" si="9"/>
        <v/>
      </c>
      <c r="F45" s="57">
        <f>DATEDIF(D45,基礎データ!$C$8,"Y")</f>
        <v>125</v>
      </c>
      <c r="G45" s="58">
        <v>100</v>
      </c>
      <c r="H45" s="81"/>
      <c r="I45" s="82"/>
      <c r="J45" s="82"/>
      <c r="K45" s="59" t="str">
        <f t="shared" si="10"/>
        <v>:.</v>
      </c>
      <c r="L45" s="60">
        <f t="shared" si="16"/>
        <v>0</v>
      </c>
      <c r="M45" s="57" t="e">
        <f>VLOOKUP(L45,標準記録!$W$104:$X$124,2,1)</f>
        <v>#N/A</v>
      </c>
      <c r="N45" s="54">
        <v>800</v>
      </c>
      <c r="O45" s="83"/>
      <c r="P45" s="82"/>
      <c r="Q45" s="82"/>
      <c r="R45" s="59" t="str">
        <f t="shared" si="12"/>
        <v>:.</v>
      </c>
      <c r="S45" s="60">
        <f t="shared" si="13"/>
        <v>0</v>
      </c>
      <c r="T45" s="149" t="e">
        <f>VLOOKUP(S45,標準記録!$Y$104:$Z$124,2,1)</f>
        <v>#N/A</v>
      </c>
      <c r="U45" s="150" t="str">
        <f t="shared" si="8"/>
        <v>-:-.-</v>
      </c>
      <c r="V45" s="62">
        <f t="shared" si="14"/>
        <v>0</v>
      </c>
      <c r="W45" s="231" t="str">
        <f t="shared" si="15"/>
        <v>-</v>
      </c>
      <c r="X45" s="64"/>
      <c r="Y45" s="351"/>
      <c r="Z45" s="351"/>
      <c r="AA45" s="271" t="s">
        <v>342</v>
      </c>
      <c r="AB45" s="289" t="s">
        <v>340</v>
      </c>
      <c r="AC45" s="284"/>
      <c r="AD45" s="85"/>
    </row>
    <row r="46" spans="1:30" ht="16" customHeight="1">
      <c r="A46" s="53">
        <v>16</v>
      </c>
      <c r="B46" s="256" t="s">
        <v>314</v>
      </c>
      <c r="C46" s="165"/>
      <c r="D46" s="190"/>
      <c r="E46" s="332" t="str">
        <f t="shared" si="9"/>
        <v/>
      </c>
      <c r="F46" s="57">
        <f>DATEDIF(D46,基礎データ!$C$8,"Y")</f>
        <v>125</v>
      </c>
      <c r="G46" s="58">
        <v>100</v>
      </c>
      <c r="H46" s="81"/>
      <c r="I46" s="82"/>
      <c r="J46" s="82"/>
      <c r="K46" s="59" t="str">
        <f t="shared" si="10"/>
        <v>:.</v>
      </c>
      <c r="L46" s="60">
        <f t="shared" si="16"/>
        <v>0</v>
      </c>
      <c r="M46" s="57" t="e">
        <f>VLOOKUP(L46,標準記録!$W$104:$X$124,2,1)</f>
        <v>#N/A</v>
      </c>
      <c r="N46" s="54">
        <v>800</v>
      </c>
      <c r="O46" s="83"/>
      <c r="P46" s="82"/>
      <c r="Q46" s="82"/>
      <c r="R46" s="59" t="str">
        <f t="shared" si="12"/>
        <v>:.</v>
      </c>
      <c r="S46" s="60">
        <f t="shared" si="13"/>
        <v>0</v>
      </c>
      <c r="T46" s="149" t="e">
        <f>VLOOKUP(S46,標準記録!$Y$104:$Z$124,2,1)</f>
        <v>#N/A</v>
      </c>
      <c r="U46" s="150" t="str">
        <f t="shared" si="8"/>
        <v>-:-.-</v>
      </c>
      <c r="V46" s="62">
        <f t="shared" si="14"/>
        <v>0</v>
      </c>
      <c r="W46" s="231" t="str">
        <f t="shared" si="15"/>
        <v>-</v>
      </c>
      <c r="X46" s="64"/>
      <c r="Y46" s="351"/>
      <c r="Z46" s="351"/>
      <c r="AA46" s="271" t="s">
        <v>342</v>
      </c>
      <c r="AB46" s="289" t="s">
        <v>340</v>
      </c>
      <c r="AC46" s="285"/>
      <c r="AD46" s="85"/>
    </row>
    <row r="47" spans="1:30" ht="16" customHeight="1">
      <c r="A47" s="53">
        <v>17</v>
      </c>
      <c r="B47" s="256" t="s">
        <v>315</v>
      </c>
      <c r="C47" s="165"/>
      <c r="D47" s="190"/>
      <c r="E47" s="332" t="str">
        <f t="shared" si="9"/>
        <v/>
      </c>
      <c r="F47" s="57">
        <f>DATEDIF(D47,基礎データ!$C$8,"Y")</f>
        <v>125</v>
      </c>
      <c r="G47" s="58">
        <v>100</v>
      </c>
      <c r="H47" s="81"/>
      <c r="I47" s="82"/>
      <c r="J47" s="82"/>
      <c r="K47" s="59" t="str">
        <f t="shared" si="10"/>
        <v>:.</v>
      </c>
      <c r="L47" s="60">
        <f t="shared" si="16"/>
        <v>0</v>
      </c>
      <c r="M47" s="57" t="e">
        <f>VLOOKUP(L47,標準記録!$W$104:$X$124,2,1)</f>
        <v>#N/A</v>
      </c>
      <c r="N47" s="54">
        <v>800</v>
      </c>
      <c r="O47" s="83"/>
      <c r="P47" s="82"/>
      <c r="Q47" s="82"/>
      <c r="R47" s="59" t="str">
        <f t="shared" si="12"/>
        <v>:.</v>
      </c>
      <c r="S47" s="60">
        <f t="shared" si="13"/>
        <v>0</v>
      </c>
      <c r="T47" s="149" t="e">
        <f>VLOOKUP(S47,標準記録!$Y$104:$Z$124,2,1)</f>
        <v>#N/A</v>
      </c>
      <c r="U47" s="150" t="str">
        <f t="shared" si="8"/>
        <v>-:-.-</v>
      </c>
      <c r="V47" s="62">
        <f t="shared" si="14"/>
        <v>0</v>
      </c>
      <c r="W47" s="231" t="str">
        <f t="shared" si="15"/>
        <v>-</v>
      </c>
      <c r="X47" s="64"/>
      <c r="Y47" s="351"/>
      <c r="Z47" s="351"/>
      <c r="AA47" s="271" t="s">
        <v>342</v>
      </c>
      <c r="AB47" s="289" t="s">
        <v>340</v>
      </c>
      <c r="AC47" s="284"/>
      <c r="AD47" s="85"/>
    </row>
    <row r="48" spans="1:30" ht="16" customHeight="1">
      <c r="A48" s="53">
        <v>18</v>
      </c>
      <c r="B48" s="256" t="s">
        <v>316</v>
      </c>
      <c r="C48" s="165"/>
      <c r="D48" s="190"/>
      <c r="E48" s="332" t="str">
        <f t="shared" si="9"/>
        <v/>
      </c>
      <c r="F48" s="57">
        <f>DATEDIF(D48,基礎データ!$C$8,"Y")</f>
        <v>125</v>
      </c>
      <c r="G48" s="58">
        <v>100</v>
      </c>
      <c r="H48" s="81"/>
      <c r="I48" s="82"/>
      <c r="J48" s="82"/>
      <c r="K48" s="59" t="str">
        <f t="shared" si="10"/>
        <v>:.</v>
      </c>
      <c r="L48" s="60">
        <f t="shared" si="16"/>
        <v>0</v>
      </c>
      <c r="M48" s="57" t="e">
        <f>VLOOKUP(L48,標準記録!$W$104:$X$124,2,1)</f>
        <v>#N/A</v>
      </c>
      <c r="N48" s="54">
        <v>800</v>
      </c>
      <c r="O48" s="83"/>
      <c r="P48" s="82"/>
      <c r="Q48" s="82"/>
      <c r="R48" s="59" t="str">
        <f t="shared" si="12"/>
        <v>:.</v>
      </c>
      <c r="S48" s="60">
        <f t="shared" si="13"/>
        <v>0</v>
      </c>
      <c r="T48" s="149" t="e">
        <f>VLOOKUP(S48,標準記録!$Y$104:$Z$124,2,1)</f>
        <v>#N/A</v>
      </c>
      <c r="U48" s="150" t="str">
        <f t="shared" si="8"/>
        <v>-:-.-</v>
      </c>
      <c r="V48" s="62">
        <f t="shared" si="14"/>
        <v>0</v>
      </c>
      <c r="W48" s="231" t="str">
        <f t="shared" si="15"/>
        <v>-</v>
      </c>
      <c r="X48" s="64"/>
      <c r="Y48" s="351"/>
      <c r="Z48" s="351"/>
      <c r="AA48" s="271" t="s">
        <v>342</v>
      </c>
      <c r="AB48" s="289" t="s">
        <v>340</v>
      </c>
      <c r="AC48" s="285"/>
      <c r="AD48" s="85"/>
    </row>
    <row r="49" spans="1:30" ht="16" customHeight="1">
      <c r="A49" s="53">
        <v>19</v>
      </c>
      <c r="B49" s="256" t="s">
        <v>317</v>
      </c>
      <c r="C49" s="165"/>
      <c r="D49" s="190"/>
      <c r="E49" s="332" t="str">
        <f t="shared" si="9"/>
        <v/>
      </c>
      <c r="F49" s="57">
        <f>DATEDIF(D49,基礎データ!$C$8,"Y")</f>
        <v>125</v>
      </c>
      <c r="G49" s="58">
        <v>100</v>
      </c>
      <c r="H49" s="81"/>
      <c r="I49" s="82"/>
      <c r="J49" s="82"/>
      <c r="K49" s="59" t="str">
        <f t="shared" si="10"/>
        <v>:.</v>
      </c>
      <c r="L49" s="60">
        <f t="shared" si="16"/>
        <v>0</v>
      </c>
      <c r="M49" s="57" t="e">
        <f>VLOOKUP(L49,標準記録!$W$104:$X$124,2,1)</f>
        <v>#N/A</v>
      </c>
      <c r="N49" s="54">
        <v>800</v>
      </c>
      <c r="O49" s="83"/>
      <c r="P49" s="82"/>
      <c r="Q49" s="82"/>
      <c r="R49" s="59" t="str">
        <f t="shared" si="12"/>
        <v>:.</v>
      </c>
      <c r="S49" s="60">
        <f t="shared" si="13"/>
        <v>0</v>
      </c>
      <c r="T49" s="149" t="e">
        <f>VLOOKUP(S49,標準記録!$Y$104:$Z$124,2,1)</f>
        <v>#N/A</v>
      </c>
      <c r="U49" s="150" t="str">
        <f t="shared" si="8"/>
        <v>-:-.-</v>
      </c>
      <c r="V49" s="62">
        <f t="shared" si="14"/>
        <v>0</v>
      </c>
      <c r="W49" s="231" t="str">
        <f t="shared" si="15"/>
        <v>-</v>
      </c>
      <c r="X49" s="64"/>
      <c r="Y49" s="351"/>
      <c r="Z49" s="351"/>
      <c r="AA49" s="271" t="s">
        <v>342</v>
      </c>
      <c r="AB49" s="289" t="s">
        <v>340</v>
      </c>
      <c r="AC49" s="284"/>
      <c r="AD49" s="85"/>
    </row>
    <row r="50" spans="1:30" ht="16" customHeight="1">
      <c r="A50" s="53">
        <v>20</v>
      </c>
      <c r="B50" s="256" t="s">
        <v>318</v>
      </c>
      <c r="C50" s="165"/>
      <c r="D50" s="190"/>
      <c r="E50" s="332" t="str">
        <f t="shared" si="9"/>
        <v/>
      </c>
      <c r="F50" s="57">
        <f>DATEDIF(D50,基礎データ!$C$8,"Y")</f>
        <v>125</v>
      </c>
      <c r="G50" s="58">
        <v>100</v>
      </c>
      <c r="H50" s="81"/>
      <c r="I50" s="82"/>
      <c r="J50" s="82"/>
      <c r="K50" s="59" t="str">
        <f>CONCATENATE(H50,":",I50,".",J50)</f>
        <v>:.</v>
      </c>
      <c r="L50" s="60">
        <f t="shared" si="16"/>
        <v>0</v>
      </c>
      <c r="M50" s="57" t="e">
        <f>VLOOKUP(L50,標準記録!$W$104:$X$124,2,1)</f>
        <v>#N/A</v>
      </c>
      <c r="N50" s="54">
        <v>800</v>
      </c>
      <c r="O50" s="83"/>
      <c r="P50" s="82"/>
      <c r="Q50" s="82"/>
      <c r="R50" s="59" t="str">
        <f>CONCATENATE(O50,":",P50,".",Q50)</f>
        <v>:.</v>
      </c>
      <c r="S50" s="60">
        <f t="shared" si="13"/>
        <v>0</v>
      </c>
      <c r="T50" s="149" t="e">
        <f>VLOOKUP(S50,標準記録!$Y$104:$Z$124,2,1)</f>
        <v>#N/A</v>
      </c>
      <c r="U50" s="150" t="str">
        <f t="shared" si="8"/>
        <v>-:-.-</v>
      </c>
      <c r="V50" s="62">
        <f t="shared" si="14"/>
        <v>0</v>
      </c>
      <c r="W50" s="231" t="str">
        <f t="shared" si="15"/>
        <v>-</v>
      </c>
      <c r="X50" s="64"/>
      <c r="Y50" s="351"/>
      <c r="Z50" s="351"/>
      <c r="AA50" s="271" t="s">
        <v>342</v>
      </c>
      <c r="AB50" s="289" t="s">
        <v>340</v>
      </c>
      <c r="AC50" s="285"/>
      <c r="AD50" s="85"/>
    </row>
    <row r="51" spans="1:30" ht="16" customHeight="1">
      <c r="A51" s="53"/>
      <c r="B51" s="54"/>
      <c r="C51" s="120"/>
      <c r="D51" s="190"/>
      <c r="E51" s="337"/>
      <c r="F51" s="166"/>
      <c r="G51" s="58"/>
      <c r="H51" s="81"/>
      <c r="I51" s="82"/>
      <c r="J51" s="82"/>
      <c r="K51" s="98"/>
      <c r="L51" s="99"/>
      <c r="M51" s="166"/>
      <c r="N51" s="54"/>
      <c r="O51" s="83"/>
      <c r="P51" s="82"/>
      <c r="Q51" s="82"/>
      <c r="R51" s="98"/>
      <c r="S51" s="99"/>
      <c r="T51" s="177"/>
      <c r="U51" s="168"/>
      <c r="V51" s="168"/>
      <c r="W51" s="54"/>
      <c r="X51" s="64"/>
      <c r="Y51" s="351"/>
      <c r="Z51" s="351"/>
      <c r="AA51" s="277"/>
      <c r="AB51" s="285"/>
      <c r="AC51" s="285"/>
      <c r="AD51" s="85"/>
    </row>
    <row r="52" spans="1:30" ht="16" customHeight="1">
      <c r="A52" s="94"/>
      <c r="B52" s="86"/>
      <c r="C52" s="178"/>
      <c r="D52" s="196"/>
      <c r="E52" s="342"/>
      <c r="F52" s="179"/>
      <c r="G52" s="97"/>
      <c r="H52" s="88"/>
      <c r="I52" s="89"/>
      <c r="J52" s="89"/>
      <c r="K52" s="100"/>
      <c r="L52" s="101"/>
      <c r="M52" s="96"/>
      <c r="N52" s="86"/>
      <c r="O52" s="90"/>
      <c r="P52" s="89"/>
      <c r="Q52" s="89"/>
      <c r="R52" s="100"/>
      <c r="S52" s="101"/>
      <c r="T52" s="180"/>
      <c r="U52" s="181"/>
      <c r="V52" s="181"/>
      <c r="W52" s="124"/>
      <c r="X52" s="91"/>
      <c r="Y52" s="349"/>
      <c r="Z52" s="349"/>
      <c r="AA52" s="279"/>
      <c r="AB52" s="287"/>
      <c r="AC52" s="287"/>
      <c r="AD52" s="93"/>
    </row>
    <row r="53" spans="1:30" ht="16" customHeight="1">
      <c r="A53" s="182" t="s">
        <v>87</v>
      </c>
      <c r="B53" s="106"/>
      <c r="C53" s="183"/>
      <c r="D53" s="197"/>
      <c r="E53" s="343"/>
      <c r="F53" s="184"/>
      <c r="G53" s="110"/>
      <c r="H53" s="111"/>
      <c r="I53" s="112"/>
      <c r="J53" s="112"/>
      <c r="K53" s="113"/>
      <c r="L53" s="114"/>
      <c r="M53" s="109"/>
      <c r="N53" s="106"/>
      <c r="O53" s="115"/>
      <c r="P53" s="112"/>
      <c r="Q53" s="112"/>
      <c r="R53" s="113"/>
      <c r="S53" s="114"/>
      <c r="T53" s="185"/>
      <c r="U53" s="186"/>
      <c r="V53" s="186"/>
      <c r="W53" s="106"/>
      <c r="X53" s="116"/>
      <c r="Y53" s="350"/>
      <c r="Z53" s="350"/>
      <c r="AA53" s="280"/>
      <c r="AB53" s="275"/>
      <c r="AC53" s="275"/>
      <c r="AD53" s="118"/>
    </row>
    <row r="54" spans="1:30" ht="16" customHeight="1">
      <c r="A54" s="53">
        <v>1</v>
      </c>
      <c r="B54" s="54" t="s">
        <v>279</v>
      </c>
      <c r="C54" s="259" t="s">
        <v>122</v>
      </c>
      <c r="D54" s="264"/>
      <c r="E54" s="332" t="str">
        <f>IF(D54="","",YEAR(D54))</f>
        <v/>
      </c>
      <c r="F54" s="57">
        <f>DATEDIF(D54,基礎データ!$C$8,"Y")</f>
        <v>125</v>
      </c>
      <c r="G54" s="58">
        <v>200</v>
      </c>
      <c r="H54" s="261"/>
      <c r="I54" s="262"/>
      <c r="J54" s="262"/>
      <c r="K54" s="59" t="str">
        <f>CONCATENATE(H54,":",I54,".",J54)</f>
        <v>:.</v>
      </c>
      <c r="L54" s="60">
        <f>(H54*60)+I54+(J54/100)</f>
        <v>0</v>
      </c>
      <c r="M54" s="57" t="e">
        <f>VLOOKUP(L54,標準記録!$W$54:$X$74,2,1)</f>
        <v>#N/A</v>
      </c>
      <c r="N54" s="54">
        <v>1000</v>
      </c>
      <c r="O54" s="263"/>
      <c r="P54" s="262"/>
      <c r="Q54" s="262"/>
      <c r="R54" s="59" t="str">
        <f>CONCATENATE(O54,":",P54,".",Q54)</f>
        <v>:.</v>
      </c>
      <c r="S54" s="60">
        <f>(O54*60)+P54+(Q54/100)</f>
        <v>0</v>
      </c>
      <c r="T54" s="149" t="e">
        <f>VLOOKUP(S54,標準記録!$Y$54:$Z$74,2,1)</f>
        <v>#N/A</v>
      </c>
      <c r="U54" s="150" t="str">
        <f t="shared" ref="U54:U73" si="17">IFERROR((K54+R54),"-:-.-")</f>
        <v>-:-.-</v>
      </c>
      <c r="V54" s="62">
        <f>(L54)+S54</f>
        <v>0</v>
      </c>
      <c r="W54" s="231" t="str">
        <f>IF(OR(H54="",O54=""),"-",(MAX(M54,T54)))</f>
        <v>-</v>
      </c>
      <c r="X54" s="259"/>
      <c r="Y54" s="347"/>
      <c r="Z54" s="347"/>
      <c r="AA54" s="271" t="s">
        <v>342</v>
      </c>
      <c r="AB54" s="289" t="s">
        <v>340</v>
      </c>
      <c r="AC54" s="284"/>
      <c r="AD54" s="85"/>
    </row>
    <row r="55" spans="1:30" ht="16" customHeight="1">
      <c r="A55" s="53">
        <v>2</v>
      </c>
      <c r="B55" s="54" t="s">
        <v>280</v>
      </c>
      <c r="C55" s="259" t="s">
        <v>122</v>
      </c>
      <c r="D55" s="258"/>
      <c r="E55" s="332" t="str">
        <f t="shared" ref="E55:E73" si="18">IF(D55="","",YEAR(D55))</f>
        <v/>
      </c>
      <c r="F55" s="57">
        <f>DATEDIF(D55,基礎データ!$C$8,"Y")</f>
        <v>125</v>
      </c>
      <c r="G55" s="58">
        <v>200</v>
      </c>
      <c r="H55" s="261"/>
      <c r="I55" s="262"/>
      <c r="J55" s="262"/>
      <c r="K55" s="59" t="str">
        <f t="shared" ref="K55:K72" si="19">CONCATENATE(H55,":",I55,".",J55)</f>
        <v>:.</v>
      </c>
      <c r="L55" s="60">
        <f t="shared" ref="L55:L73" si="20">(H55*60)+I55+(J55/100)</f>
        <v>0</v>
      </c>
      <c r="M55" s="57" t="e">
        <f>VLOOKUP(L55,標準記録!$W$54:$X$74,2,1)</f>
        <v>#N/A</v>
      </c>
      <c r="N55" s="54">
        <v>1000</v>
      </c>
      <c r="O55" s="263"/>
      <c r="P55" s="262"/>
      <c r="Q55" s="262"/>
      <c r="R55" s="59" t="str">
        <f t="shared" ref="R55:R72" si="21">CONCATENATE(O55,":",P55,".",Q55)</f>
        <v>:.</v>
      </c>
      <c r="S55" s="60">
        <f t="shared" ref="S55:S73" si="22">(O55*60)+P55+(Q55/100)</f>
        <v>0</v>
      </c>
      <c r="T55" s="149" t="e">
        <f>VLOOKUP(S55,標準記録!$Y$54:$Z$74,2,1)</f>
        <v>#N/A</v>
      </c>
      <c r="U55" s="150" t="str">
        <f t="shared" si="17"/>
        <v>-:-.-</v>
      </c>
      <c r="V55" s="62">
        <f t="shared" ref="V55:V73" si="23">(L55)+S55</f>
        <v>0</v>
      </c>
      <c r="W55" s="231" t="str">
        <f t="shared" ref="W55:W73" si="24">IF(OR(H55="",O55=""),"-",(MAX(M55,T55)))</f>
        <v>-</v>
      </c>
      <c r="X55" s="259"/>
      <c r="Y55" s="347"/>
      <c r="Z55" s="347"/>
      <c r="AA55" s="271" t="s">
        <v>342</v>
      </c>
      <c r="AB55" s="289" t="s">
        <v>340</v>
      </c>
      <c r="AC55" s="285"/>
      <c r="AD55" s="85"/>
    </row>
    <row r="56" spans="1:30" ht="16" customHeight="1">
      <c r="A56" s="53">
        <v>3</v>
      </c>
      <c r="B56" s="54" t="s">
        <v>281</v>
      </c>
      <c r="C56" s="259" t="s">
        <v>122</v>
      </c>
      <c r="D56" s="258"/>
      <c r="E56" s="332" t="str">
        <f t="shared" si="18"/>
        <v/>
      </c>
      <c r="F56" s="57">
        <f>DATEDIF(D56,基礎データ!$C$8,"Y")</f>
        <v>125</v>
      </c>
      <c r="G56" s="58">
        <v>200</v>
      </c>
      <c r="H56" s="261"/>
      <c r="I56" s="262"/>
      <c r="J56" s="262"/>
      <c r="K56" s="59" t="str">
        <f t="shared" si="19"/>
        <v>:.</v>
      </c>
      <c r="L56" s="60">
        <f t="shared" ref="L56:L65" si="25">(H56*60)+I56+(J56/100)</f>
        <v>0</v>
      </c>
      <c r="M56" s="57" t="e">
        <f>VLOOKUP(L56,標準記録!$W$54:$X$74,2,1)</f>
        <v>#N/A</v>
      </c>
      <c r="N56" s="54">
        <v>1000</v>
      </c>
      <c r="O56" s="263"/>
      <c r="P56" s="262"/>
      <c r="Q56" s="262"/>
      <c r="R56" s="59" t="str">
        <f t="shared" si="21"/>
        <v>:.</v>
      </c>
      <c r="S56" s="60">
        <f t="shared" ref="S56:S65" si="26">(O56*60)+P56+(Q56/100)</f>
        <v>0</v>
      </c>
      <c r="T56" s="149" t="e">
        <f>VLOOKUP(S56,標準記録!$Y$54:$Z$74,2,1)</f>
        <v>#N/A</v>
      </c>
      <c r="U56" s="150" t="str">
        <f t="shared" si="17"/>
        <v>-:-.-</v>
      </c>
      <c r="V56" s="62">
        <f t="shared" si="23"/>
        <v>0</v>
      </c>
      <c r="W56" s="231" t="str">
        <f t="shared" si="24"/>
        <v>-</v>
      </c>
      <c r="X56" s="259"/>
      <c r="Y56" s="347"/>
      <c r="Z56" s="347"/>
      <c r="AA56" s="271" t="s">
        <v>342</v>
      </c>
      <c r="AB56" s="289" t="s">
        <v>340</v>
      </c>
      <c r="AC56" s="284"/>
      <c r="AD56" s="85"/>
    </row>
    <row r="57" spans="1:30" ht="16" customHeight="1">
      <c r="A57" s="53">
        <v>4</v>
      </c>
      <c r="B57" s="54" t="s">
        <v>282</v>
      </c>
      <c r="C57" s="259" t="s">
        <v>122</v>
      </c>
      <c r="D57" s="258"/>
      <c r="E57" s="332" t="str">
        <f t="shared" si="18"/>
        <v/>
      </c>
      <c r="F57" s="57">
        <f>DATEDIF(D57,基礎データ!$C$8,"Y")</f>
        <v>125</v>
      </c>
      <c r="G57" s="58">
        <v>200</v>
      </c>
      <c r="H57" s="261"/>
      <c r="I57" s="262"/>
      <c r="J57" s="262"/>
      <c r="K57" s="59" t="str">
        <f t="shared" si="19"/>
        <v>:.</v>
      </c>
      <c r="L57" s="60">
        <f t="shared" si="25"/>
        <v>0</v>
      </c>
      <c r="M57" s="57" t="e">
        <f>VLOOKUP(L57,標準記録!$W$54:$X$74,2,1)</f>
        <v>#N/A</v>
      </c>
      <c r="N57" s="54">
        <v>1000</v>
      </c>
      <c r="O57" s="263"/>
      <c r="P57" s="262"/>
      <c r="Q57" s="262"/>
      <c r="R57" s="59" t="str">
        <f t="shared" si="21"/>
        <v>:.</v>
      </c>
      <c r="S57" s="60">
        <f t="shared" si="26"/>
        <v>0</v>
      </c>
      <c r="T57" s="149" t="e">
        <f>VLOOKUP(S57,標準記録!$Y$54:$Z$74,2,1)</f>
        <v>#N/A</v>
      </c>
      <c r="U57" s="150" t="str">
        <f t="shared" si="17"/>
        <v>-:-.-</v>
      </c>
      <c r="V57" s="62">
        <f t="shared" si="23"/>
        <v>0</v>
      </c>
      <c r="W57" s="231" t="str">
        <f t="shared" si="24"/>
        <v>-</v>
      </c>
      <c r="X57" s="259"/>
      <c r="Y57" s="347"/>
      <c r="Z57" s="347"/>
      <c r="AA57" s="271" t="s">
        <v>342</v>
      </c>
      <c r="AB57" s="289" t="s">
        <v>340</v>
      </c>
      <c r="AC57" s="285"/>
      <c r="AD57" s="85"/>
    </row>
    <row r="58" spans="1:30" ht="16" customHeight="1">
      <c r="A58" s="53">
        <v>5</v>
      </c>
      <c r="B58" s="54" t="s">
        <v>283</v>
      </c>
      <c r="C58" s="259" t="s">
        <v>122</v>
      </c>
      <c r="D58" s="258"/>
      <c r="E58" s="332" t="str">
        <f t="shared" si="18"/>
        <v/>
      </c>
      <c r="F58" s="57">
        <f>DATEDIF(D58,基礎データ!$C$8,"Y")</f>
        <v>125</v>
      </c>
      <c r="G58" s="58">
        <v>200</v>
      </c>
      <c r="H58" s="261"/>
      <c r="I58" s="262"/>
      <c r="J58" s="262"/>
      <c r="K58" s="59" t="str">
        <f t="shared" si="19"/>
        <v>:.</v>
      </c>
      <c r="L58" s="60">
        <f t="shared" si="25"/>
        <v>0</v>
      </c>
      <c r="M58" s="57" t="e">
        <f>VLOOKUP(L58,標準記録!$W$54:$X$74,2,1)</f>
        <v>#N/A</v>
      </c>
      <c r="N58" s="54">
        <v>1000</v>
      </c>
      <c r="O58" s="263"/>
      <c r="P58" s="262"/>
      <c r="Q58" s="262"/>
      <c r="R58" s="59" t="str">
        <f t="shared" si="21"/>
        <v>:.</v>
      </c>
      <c r="S58" s="60">
        <f t="shared" si="26"/>
        <v>0</v>
      </c>
      <c r="T58" s="149" t="e">
        <f>VLOOKUP(S58,標準記録!$Y$54:$Z$74,2,1)</f>
        <v>#N/A</v>
      </c>
      <c r="U58" s="150" t="str">
        <f t="shared" si="17"/>
        <v>-:-.-</v>
      </c>
      <c r="V58" s="62">
        <f t="shared" si="23"/>
        <v>0</v>
      </c>
      <c r="W58" s="231" t="str">
        <f t="shared" si="24"/>
        <v>-</v>
      </c>
      <c r="X58" s="259"/>
      <c r="Y58" s="347"/>
      <c r="Z58" s="347"/>
      <c r="AA58" s="271" t="s">
        <v>342</v>
      </c>
      <c r="AB58" s="289" t="s">
        <v>340</v>
      </c>
      <c r="AC58" s="284"/>
      <c r="AD58" s="85"/>
    </row>
    <row r="59" spans="1:30" ht="16" customHeight="1">
      <c r="A59" s="53">
        <v>6</v>
      </c>
      <c r="B59" s="54" t="s">
        <v>284</v>
      </c>
      <c r="C59" s="64" t="s">
        <v>1</v>
      </c>
      <c r="D59" s="190"/>
      <c r="E59" s="332" t="str">
        <f t="shared" si="18"/>
        <v/>
      </c>
      <c r="F59" s="57">
        <f>DATEDIF(D59,基礎データ!$C$8,"Y")</f>
        <v>125</v>
      </c>
      <c r="G59" s="58">
        <v>200</v>
      </c>
      <c r="H59" s="81"/>
      <c r="I59" s="82"/>
      <c r="J59" s="82"/>
      <c r="K59" s="59" t="str">
        <f t="shared" si="19"/>
        <v>:.</v>
      </c>
      <c r="L59" s="60">
        <f t="shared" si="25"/>
        <v>0</v>
      </c>
      <c r="M59" s="57" t="e">
        <f>VLOOKUP(L59,標準記録!$W$54:$X$74,2,1)</f>
        <v>#N/A</v>
      </c>
      <c r="N59" s="54">
        <v>1000</v>
      </c>
      <c r="O59" s="83"/>
      <c r="P59" s="82"/>
      <c r="Q59" s="82"/>
      <c r="R59" s="59" t="str">
        <f t="shared" si="21"/>
        <v>:.</v>
      </c>
      <c r="S59" s="60">
        <f t="shared" si="26"/>
        <v>0</v>
      </c>
      <c r="T59" s="149" t="e">
        <f>VLOOKUP(S59,標準記録!$Y$54:$Z$74,2,1)</f>
        <v>#N/A</v>
      </c>
      <c r="U59" s="150" t="str">
        <f t="shared" si="17"/>
        <v>-:-.-</v>
      </c>
      <c r="V59" s="62">
        <f t="shared" si="23"/>
        <v>0</v>
      </c>
      <c r="W59" s="231" t="str">
        <f t="shared" si="24"/>
        <v>-</v>
      </c>
      <c r="X59" s="64"/>
      <c r="Y59" s="351"/>
      <c r="Z59" s="351"/>
      <c r="AA59" s="271" t="s">
        <v>342</v>
      </c>
      <c r="AB59" s="289" t="s">
        <v>340</v>
      </c>
      <c r="AC59" s="285"/>
      <c r="AD59" s="85"/>
    </row>
    <row r="60" spans="1:30" ht="16" customHeight="1">
      <c r="A60" s="53">
        <v>7</v>
      </c>
      <c r="B60" s="54" t="s">
        <v>285</v>
      </c>
      <c r="C60" s="64" t="s">
        <v>1</v>
      </c>
      <c r="D60" s="190"/>
      <c r="E60" s="332" t="str">
        <f t="shared" si="18"/>
        <v/>
      </c>
      <c r="F60" s="57">
        <f>DATEDIF(D60,基礎データ!$C$8,"Y")</f>
        <v>125</v>
      </c>
      <c r="G60" s="58">
        <v>200</v>
      </c>
      <c r="H60" s="81"/>
      <c r="I60" s="82"/>
      <c r="J60" s="82"/>
      <c r="K60" s="59" t="str">
        <f t="shared" si="19"/>
        <v>:.</v>
      </c>
      <c r="L60" s="60">
        <f t="shared" si="25"/>
        <v>0</v>
      </c>
      <c r="M60" s="57" t="e">
        <f>VLOOKUP(L60,標準記録!$W$54:$X$74,2,1)</f>
        <v>#N/A</v>
      </c>
      <c r="N60" s="54">
        <v>1000</v>
      </c>
      <c r="O60" s="83"/>
      <c r="P60" s="82"/>
      <c r="Q60" s="82"/>
      <c r="R60" s="59" t="str">
        <f t="shared" si="21"/>
        <v>:.</v>
      </c>
      <c r="S60" s="60">
        <f t="shared" si="26"/>
        <v>0</v>
      </c>
      <c r="T60" s="149" t="e">
        <f>VLOOKUP(S60,標準記録!$Y$54:$Z$74,2,1)</f>
        <v>#N/A</v>
      </c>
      <c r="U60" s="150" t="str">
        <f t="shared" si="17"/>
        <v>-:-.-</v>
      </c>
      <c r="V60" s="62">
        <f t="shared" si="23"/>
        <v>0</v>
      </c>
      <c r="W60" s="231" t="str">
        <f t="shared" si="24"/>
        <v>-</v>
      </c>
      <c r="X60" s="64"/>
      <c r="Y60" s="351"/>
      <c r="Z60" s="351"/>
      <c r="AA60" s="271" t="s">
        <v>342</v>
      </c>
      <c r="AB60" s="289" t="s">
        <v>340</v>
      </c>
      <c r="AC60" s="284"/>
      <c r="AD60" s="85"/>
    </row>
    <row r="61" spans="1:30" ht="16" customHeight="1">
      <c r="A61" s="53">
        <v>8</v>
      </c>
      <c r="B61" s="54" t="s">
        <v>286</v>
      </c>
      <c r="C61" s="64" t="s">
        <v>1</v>
      </c>
      <c r="D61" s="190"/>
      <c r="E61" s="332" t="str">
        <f t="shared" si="18"/>
        <v/>
      </c>
      <c r="F61" s="57">
        <f>DATEDIF(D61,基礎データ!$C$8,"Y")</f>
        <v>125</v>
      </c>
      <c r="G61" s="58">
        <v>200</v>
      </c>
      <c r="H61" s="81"/>
      <c r="I61" s="82"/>
      <c r="J61" s="82"/>
      <c r="K61" s="59" t="str">
        <f t="shared" si="19"/>
        <v>:.</v>
      </c>
      <c r="L61" s="60">
        <f t="shared" si="25"/>
        <v>0</v>
      </c>
      <c r="M61" s="57" t="e">
        <f>VLOOKUP(L61,標準記録!$W$54:$X$74,2,1)</f>
        <v>#N/A</v>
      </c>
      <c r="N61" s="54">
        <v>1000</v>
      </c>
      <c r="O61" s="83"/>
      <c r="P61" s="82"/>
      <c r="Q61" s="82"/>
      <c r="R61" s="59" t="str">
        <f t="shared" si="21"/>
        <v>:.</v>
      </c>
      <c r="S61" s="60">
        <f t="shared" si="26"/>
        <v>0</v>
      </c>
      <c r="T61" s="149" t="e">
        <f>VLOOKUP(S61,標準記録!$Y$54:$Z$74,2,1)</f>
        <v>#N/A</v>
      </c>
      <c r="U61" s="150" t="str">
        <f t="shared" si="17"/>
        <v>-:-.-</v>
      </c>
      <c r="V61" s="62">
        <f t="shared" si="23"/>
        <v>0</v>
      </c>
      <c r="W61" s="231" t="str">
        <f t="shared" si="24"/>
        <v>-</v>
      </c>
      <c r="X61" s="64"/>
      <c r="Y61" s="351"/>
      <c r="Z61" s="351"/>
      <c r="AA61" s="271" t="s">
        <v>342</v>
      </c>
      <c r="AB61" s="289" t="s">
        <v>340</v>
      </c>
      <c r="AC61" s="285"/>
      <c r="AD61" s="85"/>
    </row>
    <row r="62" spans="1:30" ht="16" customHeight="1">
      <c r="A62" s="53">
        <v>9</v>
      </c>
      <c r="B62" s="54" t="s">
        <v>287</v>
      </c>
      <c r="C62" s="64" t="s">
        <v>1</v>
      </c>
      <c r="D62" s="190"/>
      <c r="E62" s="332" t="str">
        <f t="shared" si="18"/>
        <v/>
      </c>
      <c r="F62" s="57">
        <f>DATEDIF(D62,基礎データ!$C$8,"Y")</f>
        <v>125</v>
      </c>
      <c r="G62" s="58">
        <v>200</v>
      </c>
      <c r="H62" s="81"/>
      <c r="I62" s="82"/>
      <c r="J62" s="82"/>
      <c r="K62" s="59" t="str">
        <f t="shared" si="19"/>
        <v>:.</v>
      </c>
      <c r="L62" s="60">
        <f t="shared" si="25"/>
        <v>0</v>
      </c>
      <c r="M62" s="57" t="e">
        <f>VLOOKUP(L62,標準記録!$W$54:$X$74,2,1)</f>
        <v>#N/A</v>
      </c>
      <c r="N62" s="54">
        <v>1000</v>
      </c>
      <c r="O62" s="83"/>
      <c r="P62" s="82"/>
      <c r="Q62" s="82"/>
      <c r="R62" s="59" t="str">
        <f t="shared" si="21"/>
        <v>:.</v>
      </c>
      <c r="S62" s="60">
        <f t="shared" si="26"/>
        <v>0</v>
      </c>
      <c r="T62" s="149" t="e">
        <f>VLOOKUP(S62,標準記録!$Y$54:$Z$74,2,1)</f>
        <v>#N/A</v>
      </c>
      <c r="U62" s="150" t="str">
        <f t="shared" si="17"/>
        <v>-:-.-</v>
      </c>
      <c r="V62" s="62">
        <f t="shared" si="23"/>
        <v>0</v>
      </c>
      <c r="W62" s="231" t="str">
        <f t="shared" si="24"/>
        <v>-</v>
      </c>
      <c r="X62" s="64"/>
      <c r="Y62" s="351"/>
      <c r="Z62" s="351"/>
      <c r="AA62" s="271" t="s">
        <v>342</v>
      </c>
      <c r="AB62" s="289" t="s">
        <v>340</v>
      </c>
      <c r="AC62" s="284"/>
      <c r="AD62" s="85"/>
    </row>
    <row r="63" spans="1:30" ht="16" customHeight="1">
      <c r="A63" s="53">
        <v>10</v>
      </c>
      <c r="B63" s="54" t="s">
        <v>288</v>
      </c>
      <c r="C63" s="64" t="s">
        <v>1</v>
      </c>
      <c r="D63" s="190"/>
      <c r="E63" s="332" t="str">
        <f t="shared" si="18"/>
        <v/>
      </c>
      <c r="F63" s="57">
        <f>DATEDIF(D63,基礎データ!$C$8,"Y")</f>
        <v>125</v>
      </c>
      <c r="G63" s="58">
        <v>200</v>
      </c>
      <c r="H63" s="81"/>
      <c r="I63" s="82"/>
      <c r="J63" s="82"/>
      <c r="K63" s="59" t="str">
        <f t="shared" si="19"/>
        <v>:.</v>
      </c>
      <c r="L63" s="60">
        <f t="shared" si="25"/>
        <v>0</v>
      </c>
      <c r="M63" s="57" t="e">
        <f>VLOOKUP(L63,標準記録!$W$54:$X$74,2,1)</f>
        <v>#N/A</v>
      </c>
      <c r="N63" s="54">
        <v>1000</v>
      </c>
      <c r="O63" s="83"/>
      <c r="P63" s="82"/>
      <c r="Q63" s="82"/>
      <c r="R63" s="59" t="str">
        <f t="shared" si="21"/>
        <v>:.</v>
      </c>
      <c r="S63" s="60">
        <f t="shared" si="26"/>
        <v>0</v>
      </c>
      <c r="T63" s="149" t="e">
        <f>VLOOKUP(S63,標準記録!$Y$54:$Z$74,2,1)</f>
        <v>#N/A</v>
      </c>
      <c r="U63" s="150" t="str">
        <f t="shared" si="17"/>
        <v>-:-.-</v>
      </c>
      <c r="V63" s="62">
        <f t="shared" si="23"/>
        <v>0</v>
      </c>
      <c r="W63" s="231" t="str">
        <f t="shared" si="24"/>
        <v>-</v>
      </c>
      <c r="X63" s="64"/>
      <c r="Y63" s="351"/>
      <c r="Z63" s="351"/>
      <c r="AA63" s="271" t="s">
        <v>342</v>
      </c>
      <c r="AB63" s="289" t="s">
        <v>340</v>
      </c>
      <c r="AC63" s="285"/>
      <c r="AD63" s="85"/>
    </row>
    <row r="64" spans="1:30" ht="16" customHeight="1">
      <c r="A64" s="53">
        <v>11</v>
      </c>
      <c r="B64" s="54" t="s">
        <v>289</v>
      </c>
      <c r="C64" s="64" t="s">
        <v>1</v>
      </c>
      <c r="D64" s="190"/>
      <c r="E64" s="332" t="str">
        <f t="shared" si="18"/>
        <v/>
      </c>
      <c r="F64" s="57">
        <f>DATEDIF(D64,基礎データ!$C$8,"Y")</f>
        <v>125</v>
      </c>
      <c r="G64" s="58">
        <v>200</v>
      </c>
      <c r="H64" s="81"/>
      <c r="I64" s="82"/>
      <c r="J64" s="82"/>
      <c r="K64" s="59" t="str">
        <f t="shared" si="19"/>
        <v>:.</v>
      </c>
      <c r="L64" s="60">
        <f t="shared" si="25"/>
        <v>0</v>
      </c>
      <c r="M64" s="57" t="e">
        <f>VLOOKUP(L64,標準記録!$W$54:$X$74,2,1)</f>
        <v>#N/A</v>
      </c>
      <c r="N64" s="54">
        <v>1000</v>
      </c>
      <c r="O64" s="83"/>
      <c r="P64" s="82"/>
      <c r="Q64" s="82"/>
      <c r="R64" s="59" t="str">
        <f t="shared" si="21"/>
        <v>:.</v>
      </c>
      <c r="S64" s="60">
        <f t="shared" si="26"/>
        <v>0</v>
      </c>
      <c r="T64" s="149" t="e">
        <f>VLOOKUP(S64,標準記録!$Y$54:$Z$74,2,1)</f>
        <v>#N/A</v>
      </c>
      <c r="U64" s="150" t="str">
        <f t="shared" si="17"/>
        <v>-:-.-</v>
      </c>
      <c r="V64" s="62">
        <f t="shared" si="23"/>
        <v>0</v>
      </c>
      <c r="W64" s="231" t="str">
        <f t="shared" si="24"/>
        <v>-</v>
      </c>
      <c r="X64" s="64"/>
      <c r="Y64" s="351"/>
      <c r="Z64" s="351"/>
      <c r="AA64" s="271" t="s">
        <v>342</v>
      </c>
      <c r="AB64" s="289" t="s">
        <v>340</v>
      </c>
      <c r="AC64" s="284"/>
      <c r="AD64" s="85"/>
    </row>
    <row r="65" spans="1:30" ht="16" customHeight="1">
      <c r="A65" s="53">
        <v>12</v>
      </c>
      <c r="B65" s="54" t="s">
        <v>290</v>
      </c>
      <c r="C65" s="64" t="s">
        <v>1</v>
      </c>
      <c r="D65" s="190"/>
      <c r="E65" s="332" t="str">
        <f t="shared" si="18"/>
        <v/>
      </c>
      <c r="F65" s="57">
        <f>DATEDIF(D65,基礎データ!$C$8,"Y")</f>
        <v>125</v>
      </c>
      <c r="G65" s="58">
        <v>200</v>
      </c>
      <c r="H65" s="81"/>
      <c r="I65" s="82"/>
      <c r="J65" s="82"/>
      <c r="K65" s="59" t="str">
        <f t="shared" si="19"/>
        <v>:.</v>
      </c>
      <c r="L65" s="60">
        <f t="shared" si="25"/>
        <v>0</v>
      </c>
      <c r="M65" s="57" t="e">
        <f>VLOOKUP(L65,標準記録!$W$54:$X$74,2,1)</f>
        <v>#N/A</v>
      </c>
      <c r="N65" s="54">
        <v>1000</v>
      </c>
      <c r="O65" s="83"/>
      <c r="P65" s="82"/>
      <c r="Q65" s="82"/>
      <c r="R65" s="59" t="str">
        <f t="shared" si="21"/>
        <v>:.</v>
      </c>
      <c r="S65" s="60">
        <f t="shared" si="26"/>
        <v>0</v>
      </c>
      <c r="T65" s="149" t="e">
        <f>VLOOKUP(S65,標準記録!$Y$54:$Z$74,2,1)</f>
        <v>#N/A</v>
      </c>
      <c r="U65" s="150" t="str">
        <f t="shared" si="17"/>
        <v>-:-.-</v>
      </c>
      <c r="V65" s="62">
        <f t="shared" si="23"/>
        <v>0</v>
      </c>
      <c r="W65" s="231" t="str">
        <f t="shared" si="24"/>
        <v>-</v>
      </c>
      <c r="X65" s="64"/>
      <c r="Y65" s="351"/>
      <c r="Z65" s="351"/>
      <c r="AA65" s="271" t="s">
        <v>342</v>
      </c>
      <c r="AB65" s="289" t="s">
        <v>340</v>
      </c>
      <c r="AC65" s="285"/>
      <c r="AD65" s="85"/>
    </row>
    <row r="66" spans="1:30" ht="16" customHeight="1">
      <c r="A66" s="53">
        <v>13</v>
      </c>
      <c r="B66" s="54" t="s">
        <v>291</v>
      </c>
      <c r="C66" s="64" t="s">
        <v>1</v>
      </c>
      <c r="D66" s="190"/>
      <c r="E66" s="332" t="str">
        <f t="shared" si="18"/>
        <v/>
      </c>
      <c r="F66" s="57">
        <f>DATEDIF(D66,基礎データ!$C$8,"Y")</f>
        <v>125</v>
      </c>
      <c r="G66" s="58">
        <v>200</v>
      </c>
      <c r="H66" s="81"/>
      <c r="I66" s="82"/>
      <c r="J66" s="82"/>
      <c r="K66" s="59" t="str">
        <f t="shared" si="19"/>
        <v>:.</v>
      </c>
      <c r="L66" s="60">
        <f t="shared" si="20"/>
        <v>0</v>
      </c>
      <c r="M66" s="57" t="e">
        <f>VLOOKUP(L66,標準記録!$W$54:$X$74,2,1)</f>
        <v>#N/A</v>
      </c>
      <c r="N66" s="54">
        <v>1000</v>
      </c>
      <c r="O66" s="83"/>
      <c r="P66" s="82"/>
      <c r="Q66" s="82"/>
      <c r="R66" s="59" t="str">
        <f t="shared" si="21"/>
        <v>:.</v>
      </c>
      <c r="S66" s="60">
        <f t="shared" si="22"/>
        <v>0</v>
      </c>
      <c r="T66" s="149" t="e">
        <f>VLOOKUP(S66,標準記録!$Y$54:$Z$74,2,1)</f>
        <v>#N/A</v>
      </c>
      <c r="U66" s="150" t="str">
        <f t="shared" si="17"/>
        <v>-:-.-</v>
      </c>
      <c r="V66" s="62">
        <f t="shared" si="23"/>
        <v>0</v>
      </c>
      <c r="W66" s="231" t="str">
        <f t="shared" si="24"/>
        <v>-</v>
      </c>
      <c r="X66" s="64"/>
      <c r="Y66" s="351"/>
      <c r="Z66" s="351"/>
      <c r="AA66" s="271" t="s">
        <v>342</v>
      </c>
      <c r="AB66" s="289" t="s">
        <v>340</v>
      </c>
      <c r="AC66" s="284"/>
      <c r="AD66" s="85"/>
    </row>
    <row r="67" spans="1:30" ht="16" customHeight="1">
      <c r="A67" s="53">
        <v>14</v>
      </c>
      <c r="B67" s="54" t="s">
        <v>292</v>
      </c>
      <c r="C67" s="64" t="s">
        <v>1</v>
      </c>
      <c r="D67" s="190"/>
      <c r="E67" s="332" t="str">
        <f t="shared" si="18"/>
        <v/>
      </c>
      <c r="F67" s="57">
        <f>DATEDIF(D67,基礎データ!$C$8,"Y")</f>
        <v>125</v>
      </c>
      <c r="G67" s="58">
        <v>200</v>
      </c>
      <c r="H67" s="81"/>
      <c r="I67" s="82"/>
      <c r="J67" s="82"/>
      <c r="K67" s="59" t="str">
        <f t="shared" si="19"/>
        <v>:.</v>
      </c>
      <c r="L67" s="60">
        <f t="shared" si="20"/>
        <v>0</v>
      </c>
      <c r="M67" s="57" t="e">
        <f>VLOOKUP(L67,標準記録!$W$54:$X$74,2,1)</f>
        <v>#N/A</v>
      </c>
      <c r="N67" s="54">
        <v>1000</v>
      </c>
      <c r="O67" s="83"/>
      <c r="P67" s="82"/>
      <c r="Q67" s="82"/>
      <c r="R67" s="59" t="str">
        <f t="shared" si="21"/>
        <v>:.</v>
      </c>
      <c r="S67" s="60">
        <f t="shared" si="22"/>
        <v>0</v>
      </c>
      <c r="T67" s="149" t="e">
        <f>VLOOKUP(S67,標準記録!$Y$54:$Z$74,2,1)</f>
        <v>#N/A</v>
      </c>
      <c r="U67" s="150" t="str">
        <f t="shared" si="17"/>
        <v>-:-.-</v>
      </c>
      <c r="V67" s="62">
        <f t="shared" si="23"/>
        <v>0</v>
      </c>
      <c r="W67" s="231" t="str">
        <f t="shared" si="24"/>
        <v>-</v>
      </c>
      <c r="X67" s="64"/>
      <c r="Y67" s="351"/>
      <c r="Z67" s="351"/>
      <c r="AA67" s="271" t="s">
        <v>342</v>
      </c>
      <c r="AB67" s="289" t="s">
        <v>340</v>
      </c>
      <c r="AC67" s="285"/>
      <c r="AD67" s="85"/>
    </row>
    <row r="68" spans="1:30" ht="16" customHeight="1">
      <c r="A68" s="53">
        <v>15</v>
      </c>
      <c r="B68" s="54" t="s">
        <v>293</v>
      </c>
      <c r="C68" s="64" t="s">
        <v>1</v>
      </c>
      <c r="D68" s="190"/>
      <c r="E68" s="332" t="str">
        <f t="shared" si="18"/>
        <v/>
      </c>
      <c r="F68" s="57">
        <f>DATEDIF(D68,基礎データ!$C$8,"Y")</f>
        <v>125</v>
      </c>
      <c r="G68" s="58">
        <v>200</v>
      </c>
      <c r="H68" s="81"/>
      <c r="I68" s="82"/>
      <c r="J68" s="82"/>
      <c r="K68" s="59" t="str">
        <f t="shared" si="19"/>
        <v>:.</v>
      </c>
      <c r="L68" s="60">
        <f t="shared" si="20"/>
        <v>0</v>
      </c>
      <c r="M68" s="57" t="e">
        <f>VLOOKUP(L68,標準記録!$W$54:$X$74,2,1)</f>
        <v>#N/A</v>
      </c>
      <c r="N68" s="54">
        <v>1000</v>
      </c>
      <c r="O68" s="83"/>
      <c r="P68" s="82"/>
      <c r="Q68" s="82"/>
      <c r="R68" s="59" t="str">
        <f t="shared" si="21"/>
        <v>:.</v>
      </c>
      <c r="S68" s="60">
        <f t="shared" si="22"/>
        <v>0</v>
      </c>
      <c r="T68" s="149" t="e">
        <f>VLOOKUP(S68,標準記録!$Y$54:$Z$74,2,1)</f>
        <v>#N/A</v>
      </c>
      <c r="U68" s="150" t="str">
        <f t="shared" si="17"/>
        <v>-:-.-</v>
      </c>
      <c r="V68" s="62">
        <f t="shared" si="23"/>
        <v>0</v>
      </c>
      <c r="W68" s="231" t="str">
        <f t="shared" si="24"/>
        <v>-</v>
      </c>
      <c r="X68" s="64"/>
      <c r="Y68" s="351"/>
      <c r="Z68" s="351"/>
      <c r="AA68" s="271" t="s">
        <v>342</v>
      </c>
      <c r="AB68" s="289" t="s">
        <v>340</v>
      </c>
      <c r="AC68" s="284"/>
      <c r="AD68" s="85"/>
    </row>
    <row r="69" spans="1:30" ht="16" customHeight="1">
      <c r="A69" s="53">
        <v>16</v>
      </c>
      <c r="B69" s="54" t="s">
        <v>294</v>
      </c>
      <c r="C69" s="64" t="s">
        <v>1</v>
      </c>
      <c r="D69" s="190"/>
      <c r="E69" s="332" t="str">
        <f t="shared" si="18"/>
        <v/>
      </c>
      <c r="F69" s="57">
        <f>DATEDIF(D69,基礎データ!$C$8,"Y")</f>
        <v>125</v>
      </c>
      <c r="G69" s="58">
        <v>200</v>
      </c>
      <c r="H69" s="81"/>
      <c r="I69" s="82"/>
      <c r="J69" s="82"/>
      <c r="K69" s="59" t="str">
        <f t="shared" si="19"/>
        <v>:.</v>
      </c>
      <c r="L69" s="60">
        <f t="shared" si="20"/>
        <v>0</v>
      </c>
      <c r="M69" s="57" t="e">
        <f>VLOOKUP(L69,標準記録!$W$54:$X$74,2,1)</f>
        <v>#N/A</v>
      </c>
      <c r="N69" s="54">
        <v>1000</v>
      </c>
      <c r="O69" s="83"/>
      <c r="P69" s="82"/>
      <c r="Q69" s="82"/>
      <c r="R69" s="59" t="str">
        <f t="shared" si="21"/>
        <v>:.</v>
      </c>
      <c r="S69" s="60">
        <f t="shared" si="22"/>
        <v>0</v>
      </c>
      <c r="T69" s="149" t="e">
        <f>VLOOKUP(S69,標準記録!$Y$54:$Z$74,2,1)</f>
        <v>#N/A</v>
      </c>
      <c r="U69" s="150" t="str">
        <f t="shared" si="17"/>
        <v>-:-.-</v>
      </c>
      <c r="V69" s="62">
        <f t="shared" si="23"/>
        <v>0</v>
      </c>
      <c r="W69" s="231" t="str">
        <f t="shared" si="24"/>
        <v>-</v>
      </c>
      <c r="X69" s="64"/>
      <c r="Y69" s="351"/>
      <c r="Z69" s="351"/>
      <c r="AA69" s="271" t="s">
        <v>342</v>
      </c>
      <c r="AB69" s="289" t="s">
        <v>340</v>
      </c>
      <c r="AC69" s="285"/>
      <c r="AD69" s="85"/>
    </row>
    <row r="70" spans="1:30" ht="16" customHeight="1">
      <c r="A70" s="53">
        <v>17</v>
      </c>
      <c r="B70" s="54" t="s">
        <v>295</v>
      </c>
      <c r="C70" s="64" t="s">
        <v>1</v>
      </c>
      <c r="D70" s="190"/>
      <c r="E70" s="332" t="str">
        <f t="shared" si="18"/>
        <v/>
      </c>
      <c r="F70" s="57">
        <f>DATEDIF(D70,基礎データ!$C$8,"Y")</f>
        <v>125</v>
      </c>
      <c r="G70" s="58">
        <v>200</v>
      </c>
      <c r="H70" s="81"/>
      <c r="I70" s="82"/>
      <c r="J70" s="82"/>
      <c r="K70" s="59" t="str">
        <f t="shared" si="19"/>
        <v>:.</v>
      </c>
      <c r="L70" s="60">
        <f t="shared" si="20"/>
        <v>0</v>
      </c>
      <c r="M70" s="57" t="e">
        <f>VLOOKUP(L70,標準記録!$W$54:$X$74,2,1)</f>
        <v>#N/A</v>
      </c>
      <c r="N70" s="54">
        <v>1000</v>
      </c>
      <c r="O70" s="83"/>
      <c r="P70" s="82"/>
      <c r="Q70" s="82"/>
      <c r="R70" s="59" t="str">
        <f t="shared" si="21"/>
        <v>:.</v>
      </c>
      <c r="S70" s="60">
        <f t="shared" si="22"/>
        <v>0</v>
      </c>
      <c r="T70" s="149" t="e">
        <f>VLOOKUP(S70,標準記録!$Y$54:$Z$74,2,1)</f>
        <v>#N/A</v>
      </c>
      <c r="U70" s="150" t="str">
        <f t="shared" si="17"/>
        <v>-:-.-</v>
      </c>
      <c r="V70" s="62">
        <f t="shared" si="23"/>
        <v>0</v>
      </c>
      <c r="W70" s="231" t="str">
        <f t="shared" si="24"/>
        <v>-</v>
      </c>
      <c r="X70" s="64"/>
      <c r="Y70" s="351"/>
      <c r="Z70" s="351"/>
      <c r="AA70" s="271" t="s">
        <v>342</v>
      </c>
      <c r="AB70" s="289" t="s">
        <v>340</v>
      </c>
      <c r="AC70" s="284"/>
      <c r="AD70" s="85"/>
    </row>
    <row r="71" spans="1:30" ht="16" customHeight="1">
      <c r="A71" s="53">
        <v>18</v>
      </c>
      <c r="B71" s="54" t="s">
        <v>296</v>
      </c>
      <c r="C71" s="64" t="s">
        <v>1</v>
      </c>
      <c r="D71" s="190"/>
      <c r="E71" s="332" t="str">
        <f t="shared" si="18"/>
        <v/>
      </c>
      <c r="F71" s="57">
        <f>DATEDIF(D71,基礎データ!$C$8,"Y")</f>
        <v>125</v>
      </c>
      <c r="G71" s="58">
        <v>200</v>
      </c>
      <c r="H71" s="81"/>
      <c r="I71" s="82"/>
      <c r="J71" s="82"/>
      <c r="K71" s="59" t="str">
        <f t="shared" si="19"/>
        <v>:.</v>
      </c>
      <c r="L71" s="60">
        <f t="shared" si="20"/>
        <v>0</v>
      </c>
      <c r="M71" s="57" t="e">
        <f>VLOOKUP(L71,標準記録!$W$54:$X$74,2,1)</f>
        <v>#N/A</v>
      </c>
      <c r="N71" s="54">
        <v>1000</v>
      </c>
      <c r="O71" s="83"/>
      <c r="P71" s="82"/>
      <c r="Q71" s="82"/>
      <c r="R71" s="59" t="str">
        <f t="shared" si="21"/>
        <v>:.</v>
      </c>
      <c r="S71" s="60">
        <f t="shared" si="22"/>
        <v>0</v>
      </c>
      <c r="T71" s="149" t="e">
        <f>VLOOKUP(S71,標準記録!$Y$54:$Z$74,2,1)</f>
        <v>#N/A</v>
      </c>
      <c r="U71" s="150" t="str">
        <f t="shared" si="17"/>
        <v>-:-.-</v>
      </c>
      <c r="V71" s="62">
        <f t="shared" si="23"/>
        <v>0</v>
      </c>
      <c r="W71" s="231" t="str">
        <f t="shared" si="24"/>
        <v>-</v>
      </c>
      <c r="X71" s="64"/>
      <c r="Y71" s="351"/>
      <c r="Z71" s="351"/>
      <c r="AA71" s="271" t="s">
        <v>342</v>
      </c>
      <c r="AB71" s="289" t="s">
        <v>340</v>
      </c>
      <c r="AC71" s="285"/>
      <c r="AD71" s="85"/>
    </row>
    <row r="72" spans="1:30" ht="16" customHeight="1">
      <c r="A72" s="53">
        <v>19</v>
      </c>
      <c r="B72" s="54" t="s">
        <v>297</v>
      </c>
      <c r="C72" s="64" t="s">
        <v>1</v>
      </c>
      <c r="D72" s="190"/>
      <c r="E72" s="332" t="str">
        <f t="shared" si="18"/>
        <v/>
      </c>
      <c r="F72" s="57">
        <f>DATEDIF(D72,基礎データ!$C$8,"Y")</f>
        <v>125</v>
      </c>
      <c r="G72" s="58">
        <v>200</v>
      </c>
      <c r="H72" s="81"/>
      <c r="I72" s="82"/>
      <c r="J72" s="82"/>
      <c r="K72" s="59" t="str">
        <f t="shared" si="19"/>
        <v>:.</v>
      </c>
      <c r="L72" s="60">
        <f t="shared" si="20"/>
        <v>0</v>
      </c>
      <c r="M72" s="57" t="e">
        <f>VLOOKUP(L72,標準記録!$W$54:$X$74,2,1)</f>
        <v>#N/A</v>
      </c>
      <c r="N72" s="54">
        <v>1000</v>
      </c>
      <c r="O72" s="83"/>
      <c r="P72" s="82"/>
      <c r="Q72" s="82"/>
      <c r="R72" s="59" t="str">
        <f t="shared" si="21"/>
        <v>:.</v>
      </c>
      <c r="S72" s="60">
        <f t="shared" si="22"/>
        <v>0</v>
      </c>
      <c r="T72" s="149" t="e">
        <f>VLOOKUP(S72,標準記録!$Y$54:$Z$74,2,1)</f>
        <v>#N/A</v>
      </c>
      <c r="U72" s="150" t="str">
        <f t="shared" si="17"/>
        <v>-:-.-</v>
      </c>
      <c r="V72" s="62">
        <f t="shared" si="23"/>
        <v>0</v>
      </c>
      <c r="W72" s="231" t="str">
        <f t="shared" si="24"/>
        <v>-</v>
      </c>
      <c r="X72" s="64"/>
      <c r="Y72" s="351"/>
      <c r="Z72" s="351"/>
      <c r="AA72" s="271" t="s">
        <v>342</v>
      </c>
      <c r="AB72" s="289" t="s">
        <v>340</v>
      </c>
      <c r="AC72" s="284"/>
      <c r="AD72" s="85"/>
    </row>
    <row r="73" spans="1:30" ht="16" customHeight="1">
      <c r="A73" s="53">
        <v>20</v>
      </c>
      <c r="B73" s="54" t="s">
        <v>298</v>
      </c>
      <c r="C73" s="64" t="s">
        <v>1</v>
      </c>
      <c r="D73" s="190"/>
      <c r="E73" s="332" t="str">
        <f t="shared" si="18"/>
        <v/>
      </c>
      <c r="F73" s="57">
        <f>DATEDIF(D73,基礎データ!$C$8,"Y")</f>
        <v>125</v>
      </c>
      <c r="G73" s="58">
        <v>200</v>
      </c>
      <c r="H73" s="81"/>
      <c r="I73" s="82"/>
      <c r="J73" s="82"/>
      <c r="K73" s="59" t="str">
        <f>CONCATENATE(H73,":",I73,".",J73)</f>
        <v>:.</v>
      </c>
      <c r="L73" s="60">
        <f t="shared" si="20"/>
        <v>0</v>
      </c>
      <c r="M73" s="57" t="e">
        <f>VLOOKUP(L73,標準記録!$W$54:$X$74,2,1)</f>
        <v>#N/A</v>
      </c>
      <c r="N73" s="54">
        <v>1000</v>
      </c>
      <c r="O73" s="83"/>
      <c r="P73" s="82"/>
      <c r="Q73" s="82"/>
      <c r="R73" s="59" t="str">
        <f>CONCATENATE(O73,":",P73,".",Q73)</f>
        <v>:.</v>
      </c>
      <c r="S73" s="60">
        <f t="shared" si="22"/>
        <v>0</v>
      </c>
      <c r="T73" s="149" t="e">
        <f>VLOOKUP(S73,標準記録!$Y$54:$Z$74,2,1)</f>
        <v>#N/A</v>
      </c>
      <c r="U73" s="150" t="str">
        <f t="shared" si="17"/>
        <v>-:-.-</v>
      </c>
      <c r="V73" s="62">
        <f t="shared" si="23"/>
        <v>0</v>
      </c>
      <c r="W73" s="231" t="str">
        <f t="shared" si="24"/>
        <v>-</v>
      </c>
      <c r="X73" s="64"/>
      <c r="Y73" s="351"/>
      <c r="Z73" s="351"/>
      <c r="AA73" s="271" t="s">
        <v>342</v>
      </c>
      <c r="AB73" s="289" t="s">
        <v>340</v>
      </c>
      <c r="AC73" s="285"/>
      <c r="AD73" s="85"/>
    </row>
    <row r="74" spans="1:30" ht="16" customHeight="1">
      <c r="A74" s="94"/>
      <c r="B74" s="86"/>
      <c r="C74" s="187"/>
      <c r="D74" s="196"/>
      <c r="E74" s="342"/>
      <c r="F74" s="166"/>
      <c r="G74" s="97"/>
      <c r="H74" s="88"/>
      <c r="I74" s="89"/>
      <c r="J74" s="89"/>
      <c r="K74" s="100"/>
      <c r="L74" s="101"/>
      <c r="M74" s="96"/>
      <c r="N74" s="86"/>
      <c r="O74" s="90"/>
      <c r="P74" s="89"/>
      <c r="Q74" s="89"/>
      <c r="R74" s="100"/>
      <c r="S74" s="101"/>
      <c r="T74" s="180"/>
      <c r="U74" s="181"/>
      <c r="V74" s="181"/>
      <c r="W74" s="86"/>
      <c r="X74" s="91"/>
      <c r="Y74" s="349"/>
      <c r="Z74" s="349"/>
      <c r="AA74" s="279"/>
      <c r="AB74" s="287"/>
      <c r="AC74" s="287"/>
      <c r="AD74" s="93"/>
    </row>
    <row r="75" spans="1:30" ht="16" customHeight="1">
      <c r="A75" s="123"/>
      <c r="B75" s="124"/>
      <c r="C75" s="169"/>
      <c r="D75" s="194"/>
      <c r="E75" s="340"/>
      <c r="F75" s="127"/>
      <c r="G75" s="128"/>
      <c r="H75" s="129"/>
      <c r="I75" s="130"/>
      <c r="J75" s="130"/>
      <c r="K75" s="131"/>
      <c r="L75" s="132"/>
      <c r="M75" s="170"/>
      <c r="N75" s="124"/>
      <c r="O75" s="133"/>
      <c r="P75" s="130"/>
      <c r="Q75" s="130"/>
      <c r="R75" s="131"/>
      <c r="S75" s="132"/>
      <c r="T75" s="171"/>
      <c r="U75" s="172"/>
      <c r="V75" s="172"/>
      <c r="W75" s="124"/>
      <c r="X75" s="135"/>
      <c r="Y75" s="352"/>
      <c r="Z75" s="352"/>
      <c r="AA75" s="146"/>
      <c r="AB75" s="282"/>
      <c r="AC75" s="282"/>
      <c r="AD75" s="137"/>
    </row>
    <row r="76" spans="1:30" ht="16" customHeight="1">
      <c r="A76" s="182" t="s">
        <v>88</v>
      </c>
      <c r="B76" s="106"/>
      <c r="C76" s="183"/>
      <c r="D76" s="197"/>
      <c r="E76" s="343"/>
      <c r="F76" s="184"/>
      <c r="G76" s="110"/>
      <c r="H76" s="111"/>
      <c r="I76" s="112"/>
      <c r="J76" s="112"/>
      <c r="K76" s="113"/>
      <c r="L76" s="114"/>
      <c r="M76" s="109"/>
      <c r="N76" s="106"/>
      <c r="O76" s="115"/>
      <c r="P76" s="112"/>
      <c r="Q76" s="112"/>
      <c r="R76" s="113"/>
      <c r="S76" s="114"/>
      <c r="T76" s="185"/>
      <c r="U76" s="186"/>
      <c r="V76" s="186"/>
      <c r="W76" s="106"/>
      <c r="X76" s="116"/>
      <c r="Y76" s="350"/>
      <c r="Z76" s="350"/>
      <c r="AA76" s="280"/>
      <c r="AB76" s="275"/>
      <c r="AC76" s="275"/>
      <c r="AD76" s="118"/>
    </row>
    <row r="77" spans="1:30" ht="16" customHeight="1">
      <c r="A77" s="53">
        <v>1</v>
      </c>
      <c r="B77" s="54" t="s">
        <v>259</v>
      </c>
      <c r="C77" s="257" t="s">
        <v>123</v>
      </c>
      <c r="D77" s="264"/>
      <c r="E77" s="332" t="str">
        <f>IF(D77="","",YEAR(D77))</f>
        <v/>
      </c>
      <c r="F77" s="57">
        <f>DATEDIF(D77,基礎データ!$C$8,"Y")</f>
        <v>125</v>
      </c>
      <c r="G77" s="58">
        <v>200</v>
      </c>
      <c r="H77" s="261"/>
      <c r="I77" s="262"/>
      <c r="J77" s="262"/>
      <c r="K77" s="59" t="str">
        <f>CONCATENATE(H77,":",I77,".",J77)</f>
        <v>:.</v>
      </c>
      <c r="L77" s="60">
        <f>(H77*60)+I77+(J77/100)</f>
        <v>0</v>
      </c>
      <c r="M77" s="57" t="e">
        <f>VLOOKUP(L77,標準記録!$W$79:$X$99,2,1)</f>
        <v>#N/A</v>
      </c>
      <c r="N77" s="54">
        <v>1000</v>
      </c>
      <c r="O77" s="263"/>
      <c r="P77" s="262"/>
      <c r="Q77" s="262"/>
      <c r="R77" s="59" t="str">
        <f>CONCATENATE(O77,":",P77,".",Q77)</f>
        <v>:.</v>
      </c>
      <c r="S77" s="60">
        <f>(O77*60)+P77+(Q77/100)</f>
        <v>0</v>
      </c>
      <c r="T77" s="149" t="e">
        <f>VLOOKUP(S77,標準記録!$Y$79:$Z$99,2,1)</f>
        <v>#N/A</v>
      </c>
      <c r="U77" s="150" t="str">
        <f t="shared" ref="U77:U96" si="27">IFERROR((K77+R77),"-:-.-")</f>
        <v>-:-.-</v>
      </c>
      <c r="V77" s="62">
        <f>(L77)+S77</f>
        <v>0</v>
      </c>
      <c r="W77" s="231" t="str">
        <f>IF(OR(H77="",O77=""),"-",(MAX(M77,T77)))</f>
        <v>-</v>
      </c>
      <c r="X77" s="259"/>
      <c r="Y77" s="347"/>
      <c r="Z77" s="347"/>
      <c r="AA77" s="271" t="s">
        <v>342</v>
      </c>
      <c r="AB77" s="289" t="s">
        <v>340</v>
      </c>
      <c r="AC77" s="284"/>
      <c r="AD77" s="85"/>
    </row>
    <row r="78" spans="1:30" ht="16" customHeight="1">
      <c r="A78" s="53">
        <v>2</v>
      </c>
      <c r="B78" s="54" t="s">
        <v>260</v>
      </c>
      <c r="C78" s="257" t="s">
        <v>123</v>
      </c>
      <c r="D78" s="258"/>
      <c r="E78" s="332" t="str">
        <f t="shared" ref="E78:E96" si="28">IF(D78="","",YEAR(D78))</f>
        <v/>
      </c>
      <c r="F78" s="57">
        <f>DATEDIF(D78,基礎データ!$C$8,"Y")</f>
        <v>125</v>
      </c>
      <c r="G78" s="58">
        <v>200</v>
      </c>
      <c r="H78" s="261"/>
      <c r="I78" s="262"/>
      <c r="J78" s="262"/>
      <c r="K78" s="59" t="str">
        <f t="shared" ref="K78:K95" si="29">CONCATENATE(H78,":",I78,".",J78)</f>
        <v>:.</v>
      </c>
      <c r="L78" s="60">
        <f t="shared" ref="L78:L88" si="30">(H78*60)+I78+(J78/100)</f>
        <v>0</v>
      </c>
      <c r="M78" s="57" t="e">
        <f>VLOOKUP(L78,標準記録!$W$79:$X$99,2,1)</f>
        <v>#N/A</v>
      </c>
      <c r="N78" s="54">
        <v>1000</v>
      </c>
      <c r="O78" s="263"/>
      <c r="P78" s="262"/>
      <c r="Q78" s="262"/>
      <c r="R78" s="59" t="str">
        <f t="shared" ref="R78:R95" si="31">CONCATENATE(O78,":",P78,".",Q78)</f>
        <v>:.</v>
      </c>
      <c r="S78" s="60">
        <f t="shared" ref="S78:S88" si="32">(O78*60)+P78+(Q78/100)</f>
        <v>0</v>
      </c>
      <c r="T78" s="149" t="e">
        <f>VLOOKUP(S78,標準記録!$Y$79:$Z$99,2,1)</f>
        <v>#N/A</v>
      </c>
      <c r="U78" s="150" t="str">
        <f t="shared" si="27"/>
        <v>-:-.-</v>
      </c>
      <c r="V78" s="62">
        <f t="shared" ref="V78:V96" si="33">(L78)+S78</f>
        <v>0</v>
      </c>
      <c r="W78" s="231" t="str">
        <f t="shared" ref="W78:W96" si="34">IF(OR(H78="",O78=""),"-",(MAX(M78,T78)))</f>
        <v>-</v>
      </c>
      <c r="X78" s="259"/>
      <c r="Y78" s="347"/>
      <c r="Z78" s="347"/>
      <c r="AA78" s="271" t="s">
        <v>342</v>
      </c>
      <c r="AB78" s="289" t="s">
        <v>340</v>
      </c>
      <c r="AC78" s="285"/>
      <c r="AD78" s="85"/>
    </row>
    <row r="79" spans="1:30" ht="16" customHeight="1">
      <c r="A79" s="53">
        <v>3</v>
      </c>
      <c r="B79" s="54" t="s">
        <v>261</v>
      </c>
      <c r="C79" s="257" t="s">
        <v>123</v>
      </c>
      <c r="D79" s="258"/>
      <c r="E79" s="332" t="str">
        <f t="shared" si="28"/>
        <v/>
      </c>
      <c r="F79" s="57">
        <f>DATEDIF(D79,基礎データ!$C$8,"Y")</f>
        <v>125</v>
      </c>
      <c r="G79" s="58">
        <v>200</v>
      </c>
      <c r="H79" s="261"/>
      <c r="I79" s="262"/>
      <c r="J79" s="262"/>
      <c r="K79" s="59" t="str">
        <f t="shared" si="29"/>
        <v>:.</v>
      </c>
      <c r="L79" s="60">
        <f t="shared" si="30"/>
        <v>0</v>
      </c>
      <c r="M79" s="57" t="e">
        <f>VLOOKUP(L79,標準記録!$W$79:$X$99,2,1)</f>
        <v>#N/A</v>
      </c>
      <c r="N79" s="54">
        <v>1000</v>
      </c>
      <c r="O79" s="263"/>
      <c r="P79" s="262"/>
      <c r="Q79" s="262"/>
      <c r="R79" s="59" t="str">
        <f t="shared" si="31"/>
        <v>:.</v>
      </c>
      <c r="S79" s="60">
        <f t="shared" si="32"/>
        <v>0</v>
      </c>
      <c r="T79" s="149" t="e">
        <f>VLOOKUP(S79,標準記録!$Y$79:$Z$99,2,1)</f>
        <v>#N/A</v>
      </c>
      <c r="U79" s="150" t="str">
        <f t="shared" si="27"/>
        <v>-:-.-</v>
      </c>
      <c r="V79" s="62">
        <f t="shared" si="33"/>
        <v>0</v>
      </c>
      <c r="W79" s="231" t="str">
        <f t="shared" si="34"/>
        <v>-</v>
      </c>
      <c r="X79" s="259"/>
      <c r="Y79" s="347"/>
      <c r="Z79" s="347"/>
      <c r="AA79" s="271" t="s">
        <v>342</v>
      </c>
      <c r="AB79" s="289" t="s">
        <v>340</v>
      </c>
      <c r="AC79" s="284"/>
      <c r="AD79" s="85"/>
    </row>
    <row r="80" spans="1:30" ht="16" customHeight="1">
      <c r="A80" s="53">
        <v>4</v>
      </c>
      <c r="B80" s="54" t="s">
        <v>262</v>
      </c>
      <c r="C80" s="257" t="s">
        <v>123</v>
      </c>
      <c r="D80" s="258"/>
      <c r="E80" s="332" t="str">
        <f t="shared" si="28"/>
        <v/>
      </c>
      <c r="F80" s="57">
        <f>DATEDIF(D80,基礎データ!$C$8,"Y")</f>
        <v>125</v>
      </c>
      <c r="G80" s="58">
        <v>200</v>
      </c>
      <c r="H80" s="261"/>
      <c r="I80" s="262"/>
      <c r="J80" s="262"/>
      <c r="K80" s="59" t="str">
        <f t="shared" si="29"/>
        <v>:.</v>
      </c>
      <c r="L80" s="60">
        <f t="shared" si="30"/>
        <v>0</v>
      </c>
      <c r="M80" s="57" t="e">
        <f>VLOOKUP(L80,標準記録!$W$79:$X$99,2,1)</f>
        <v>#N/A</v>
      </c>
      <c r="N80" s="54">
        <v>1000</v>
      </c>
      <c r="O80" s="263"/>
      <c r="P80" s="262"/>
      <c r="Q80" s="262"/>
      <c r="R80" s="59" t="str">
        <f t="shared" si="31"/>
        <v>:.</v>
      </c>
      <c r="S80" s="60">
        <f t="shared" si="32"/>
        <v>0</v>
      </c>
      <c r="T80" s="149" t="e">
        <f>VLOOKUP(S80,標準記録!$Y$79:$Z$99,2,1)</f>
        <v>#N/A</v>
      </c>
      <c r="U80" s="150" t="str">
        <f t="shared" si="27"/>
        <v>-:-.-</v>
      </c>
      <c r="V80" s="62">
        <f t="shared" si="33"/>
        <v>0</v>
      </c>
      <c r="W80" s="231" t="str">
        <f t="shared" si="34"/>
        <v>-</v>
      </c>
      <c r="X80" s="259"/>
      <c r="Y80" s="347"/>
      <c r="Z80" s="347"/>
      <c r="AA80" s="271" t="s">
        <v>342</v>
      </c>
      <c r="AB80" s="289" t="s">
        <v>340</v>
      </c>
      <c r="AC80" s="285"/>
      <c r="AD80" s="85"/>
    </row>
    <row r="81" spans="1:30" ht="16" customHeight="1">
      <c r="A81" s="53">
        <v>5</v>
      </c>
      <c r="B81" s="54" t="s">
        <v>263</v>
      </c>
      <c r="C81" s="257" t="s">
        <v>123</v>
      </c>
      <c r="D81" s="258"/>
      <c r="E81" s="332" t="str">
        <f t="shared" si="28"/>
        <v/>
      </c>
      <c r="F81" s="57">
        <f>DATEDIF(D81,基礎データ!$C$8,"Y")</f>
        <v>125</v>
      </c>
      <c r="G81" s="58">
        <v>200</v>
      </c>
      <c r="H81" s="261"/>
      <c r="I81" s="262"/>
      <c r="J81" s="262"/>
      <c r="K81" s="59" t="str">
        <f t="shared" si="29"/>
        <v>:.</v>
      </c>
      <c r="L81" s="60">
        <f t="shared" si="30"/>
        <v>0</v>
      </c>
      <c r="M81" s="57" t="e">
        <f>VLOOKUP(L81,標準記録!$W$79:$X$99,2,1)</f>
        <v>#N/A</v>
      </c>
      <c r="N81" s="54">
        <v>1000</v>
      </c>
      <c r="O81" s="263"/>
      <c r="P81" s="262"/>
      <c r="Q81" s="262"/>
      <c r="R81" s="59" t="str">
        <f t="shared" si="31"/>
        <v>:.</v>
      </c>
      <c r="S81" s="60">
        <f t="shared" si="32"/>
        <v>0</v>
      </c>
      <c r="T81" s="149" t="e">
        <f>VLOOKUP(S81,標準記録!$Y$79:$Z$99,2,1)</f>
        <v>#N/A</v>
      </c>
      <c r="U81" s="150" t="str">
        <f t="shared" si="27"/>
        <v>-:-.-</v>
      </c>
      <c r="V81" s="62">
        <f t="shared" si="33"/>
        <v>0</v>
      </c>
      <c r="W81" s="231" t="str">
        <f t="shared" si="34"/>
        <v>-</v>
      </c>
      <c r="X81" s="259"/>
      <c r="Y81" s="347"/>
      <c r="Z81" s="347"/>
      <c r="AA81" s="271" t="s">
        <v>342</v>
      </c>
      <c r="AB81" s="289" t="s">
        <v>340</v>
      </c>
      <c r="AC81" s="284"/>
      <c r="AD81" s="85"/>
    </row>
    <row r="82" spans="1:30" ht="16" customHeight="1">
      <c r="A82" s="53">
        <v>6</v>
      </c>
      <c r="B82" s="54" t="s">
        <v>264</v>
      </c>
      <c r="C82" s="55" t="s">
        <v>0</v>
      </c>
      <c r="D82" s="190"/>
      <c r="E82" s="332" t="str">
        <f t="shared" si="28"/>
        <v/>
      </c>
      <c r="F82" s="57">
        <f>DATEDIF(D82,基礎データ!$C$8,"Y")</f>
        <v>125</v>
      </c>
      <c r="G82" s="58">
        <v>200</v>
      </c>
      <c r="H82" s="81"/>
      <c r="I82" s="82"/>
      <c r="J82" s="82"/>
      <c r="K82" s="59" t="str">
        <f t="shared" si="29"/>
        <v>:.</v>
      </c>
      <c r="L82" s="60">
        <f t="shared" si="30"/>
        <v>0</v>
      </c>
      <c r="M82" s="57" t="e">
        <f>VLOOKUP(L82,標準記録!$W$79:$X$99,2,1)</f>
        <v>#N/A</v>
      </c>
      <c r="N82" s="54">
        <v>1000</v>
      </c>
      <c r="O82" s="83"/>
      <c r="P82" s="82"/>
      <c r="Q82" s="82"/>
      <c r="R82" s="59" t="str">
        <f t="shared" si="31"/>
        <v>:.</v>
      </c>
      <c r="S82" s="60">
        <f t="shared" si="32"/>
        <v>0</v>
      </c>
      <c r="T82" s="149" t="e">
        <f>VLOOKUP(S82,標準記録!$Y$79:$Z$99,2,1)</f>
        <v>#N/A</v>
      </c>
      <c r="U82" s="150" t="str">
        <f t="shared" si="27"/>
        <v>-:-.-</v>
      </c>
      <c r="V82" s="62">
        <f t="shared" si="33"/>
        <v>0</v>
      </c>
      <c r="W82" s="231" t="str">
        <f t="shared" si="34"/>
        <v>-</v>
      </c>
      <c r="X82" s="259"/>
      <c r="Y82" s="347"/>
      <c r="Z82" s="347"/>
      <c r="AA82" s="271" t="s">
        <v>342</v>
      </c>
      <c r="AB82" s="289" t="s">
        <v>340</v>
      </c>
      <c r="AC82" s="285"/>
      <c r="AD82" s="85"/>
    </row>
    <row r="83" spans="1:30" ht="16" customHeight="1">
      <c r="A83" s="53">
        <v>7</v>
      </c>
      <c r="B83" s="54" t="s">
        <v>265</v>
      </c>
      <c r="C83" s="55" t="s">
        <v>0</v>
      </c>
      <c r="D83" s="190"/>
      <c r="E83" s="332" t="str">
        <f t="shared" si="28"/>
        <v/>
      </c>
      <c r="F83" s="57">
        <f>DATEDIF(D83,基礎データ!$C$8,"Y")</f>
        <v>125</v>
      </c>
      <c r="G83" s="58">
        <v>200</v>
      </c>
      <c r="H83" s="81"/>
      <c r="I83" s="82"/>
      <c r="J83" s="82"/>
      <c r="K83" s="59" t="str">
        <f t="shared" si="29"/>
        <v>:.</v>
      </c>
      <c r="L83" s="60">
        <f t="shared" si="30"/>
        <v>0</v>
      </c>
      <c r="M83" s="57" t="e">
        <f>VLOOKUP(L83,標準記録!$W$79:$X$99,2,1)</f>
        <v>#N/A</v>
      </c>
      <c r="N83" s="54">
        <v>1000</v>
      </c>
      <c r="O83" s="83"/>
      <c r="P83" s="82"/>
      <c r="Q83" s="82"/>
      <c r="R83" s="59" t="str">
        <f t="shared" si="31"/>
        <v>:.</v>
      </c>
      <c r="S83" s="60">
        <f t="shared" si="32"/>
        <v>0</v>
      </c>
      <c r="T83" s="149" t="e">
        <f>VLOOKUP(S83,標準記録!$Y$79:$Z$99,2,1)</f>
        <v>#N/A</v>
      </c>
      <c r="U83" s="150" t="str">
        <f t="shared" si="27"/>
        <v>-:-.-</v>
      </c>
      <c r="V83" s="62">
        <f t="shared" si="33"/>
        <v>0</v>
      </c>
      <c r="W83" s="231" t="str">
        <f t="shared" si="34"/>
        <v>-</v>
      </c>
      <c r="X83" s="64"/>
      <c r="Y83" s="351"/>
      <c r="Z83" s="351"/>
      <c r="AA83" s="271" t="s">
        <v>342</v>
      </c>
      <c r="AB83" s="289" t="s">
        <v>340</v>
      </c>
      <c r="AC83" s="284"/>
      <c r="AD83" s="85"/>
    </row>
    <row r="84" spans="1:30" ht="16" customHeight="1">
      <c r="A84" s="53">
        <v>8</v>
      </c>
      <c r="B84" s="54" t="s">
        <v>266</v>
      </c>
      <c r="C84" s="55" t="s">
        <v>0</v>
      </c>
      <c r="D84" s="190"/>
      <c r="E84" s="332" t="str">
        <f t="shared" si="28"/>
        <v/>
      </c>
      <c r="F84" s="57">
        <f>DATEDIF(D84,基礎データ!$C$8,"Y")</f>
        <v>125</v>
      </c>
      <c r="G84" s="58">
        <v>200</v>
      </c>
      <c r="H84" s="81"/>
      <c r="I84" s="82"/>
      <c r="J84" s="82"/>
      <c r="K84" s="59" t="str">
        <f t="shared" si="29"/>
        <v>:.</v>
      </c>
      <c r="L84" s="60">
        <f t="shared" si="30"/>
        <v>0</v>
      </c>
      <c r="M84" s="57" t="e">
        <f>VLOOKUP(L84,標準記録!$W$79:$X$99,2,1)</f>
        <v>#N/A</v>
      </c>
      <c r="N84" s="54">
        <v>1000</v>
      </c>
      <c r="O84" s="83"/>
      <c r="P84" s="82"/>
      <c r="Q84" s="82"/>
      <c r="R84" s="59" t="str">
        <f t="shared" si="31"/>
        <v>:.</v>
      </c>
      <c r="S84" s="60">
        <f t="shared" si="32"/>
        <v>0</v>
      </c>
      <c r="T84" s="149" t="e">
        <f>VLOOKUP(S84,標準記録!$Y$79:$Z$99,2,1)</f>
        <v>#N/A</v>
      </c>
      <c r="U84" s="150" t="str">
        <f t="shared" si="27"/>
        <v>-:-.-</v>
      </c>
      <c r="V84" s="62">
        <f t="shared" si="33"/>
        <v>0</v>
      </c>
      <c r="W84" s="231" t="str">
        <f t="shared" si="34"/>
        <v>-</v>
      </c>
      <c r="X84" s="64"/>
      <c r="Y84" s="351"/>
      <c r="Z84" s="351"/>
      <c r="AA84" s="271" t="s">
        <v>342</v>
      </c>
      <c r="AB84" s="289" t="s">
        <v>340</v>
      </c>
      <c r="AC84" s="285"/>
      <c r="AD84" s="85"/>
    </row>
    <row r="85" spans="1:30" ht="16" customHeight="1">
      <c r="A85" s="53">
        <v>9</v>
      </c>
      <c r="B85" s="54" t="s">
        <v>267</v>
      </c>
      <c r="C85" s="55" t="s">
        <v>0</v>
      </c>
      <c r="D85" s="190"/>
      <c r="E85" s="332" t="str">
        <f t="shared" si="28"/>
        <v/>
      </c>
      <c r="F85" s="57">
        <f>DATEDIF(D85,基礎データ!$C$8,"Y")</f>
        <v>125</v>
      </c>
      <c r="G85" s="58">
        <v>200</v>
      </c>
      <c r="H85" s="81"/>
      <c r="I85" s="82"/>
      <c r="J85" s="82"/>
      <c r="K85" s="59" t="str">
        <f t="shared" si="29"/>
        <v>:.</v>
      </c>
      <c r="L85" s="60">
        <f t="shared" si="30"/>
        <v>0</v>
      </c>
      <c r="M85" s="57" t="e">
        <f>VLOOKUP(L85,標準記録!$W$79:$X$99,2,1)</f>
        <v>#N/A</v>
      </c>
      <c r="N85" s="54">
        <v>1000</v>
      </c>
      <c r="O85" s="83"/>
      <c r="P85" s="82"/>
      <c r="Q85" s="82"/>
      <c r="R85" s="59" t="str">
        <f t="shared" si="31"/>
        <v>:.</v>
      </c>
      <c r="S85" s="60">
        <f t="shared" si="32"/>
        <v>0</v>
      </c>
      <c r="T85" s="149" t="e">
        <f>VLOOKUP(S85,標準記録!$Y$79:$Z$99,2,1)</f>
        <v>#N/A</v>
      </c>
      <c r="U85" s="150" t="str">
        <f t="shared" si="27"/>
        <v>-:-.-</v>
      </c>
      <c r="V85" s="62">
        <f t="shared" si="33"/>
        <v>0</v>
      </c>
      <c r="W85" s="231" t="str">
        <f t="shared" si="34"/>
        <v>-</v>
      </c>
      <c r="X85" s="64"/>
      <c r="Y85" s="351"/>
      <c r="Z85" s="351"/>
      <c r="AA85" s="271" t="s">
        <v>342</v>
      </c>
      <c r="AB85" s="289" t="s">
        <v>340</v>
      </c>
      <c r="AC85" s="284"/>
      <c r="AD85" s="85"/>
    </row>
    <row r="86" spans="1:30" ht="16" customHeight="1">
      <c r="A86" s="53">
        <v>10</v>
      </c>
      <c r="B86" s="54" t="s">
        <v>268</v>
      </c>
      <c r="C86" s="55" t="s">
        <v>0</v>
      </c>
      <c r="D86" s="190"/>
      <c r="E86" s="332" t="str">
        <f t="shared" si="28"/>
        <v/>
      </c>
      <c r="F86" s="57">
        <f>DATEDIF(D86,基礎データ!$C$8,"Y")</f>
        <v>125</v>
      </c>
      <c r="G86" s="58">
        <v>200</v>
      </c>
      <c r="H86" s="81"/>
      <c r="I86" s="82"/>
      <c r="J86" s="82"/>
      <c r="K86" s="59" t="str">
        <f t="shared" si="29"/>
        <v>:.</v>
      </c>
      <c r="L86" s="60">
        <f t="shared" si="30"/>
        <v>0</v>
      </c>
      <c r="M86" s="57" t="e">
        <f>VLOOKUP(L86,標準記録!$W$79:$X$99,2,1)</f>
        <v>#N/A</v>
      </c>
      <c r="N86" s="54">
        <v>1000</v>
      </c>
      <c r="O86" s="83"/>
      <c r="P86" s="82"/>
      <c r="Q86" s="82"/>
      <c r="R86" s="59" t="str">
        <f t="shared" si="31"/>
        <v>:.</v>
      </c>
      <c r="S86" s="60">
        <f t="shared" si="32"/>
        <v>0</v>
      </c>
      <c r="T86" s="149" t="e">
        <f>VLOOKUP(S86,標準記録!$Y$79:$Z$99,2,1)</f>
        <v>#N/A</v>
      </c>
      <c r="U86" s="150" t="str">
        <f t="shared" si="27"/>
        <v>-:-.-</v>
      </c>
      <c r="V86" s="62">
        <f t="shared" si="33"/>
        <v>0</v>
      </c>
      <c r="W86" s="231" t="str">
        <f t="shared" si="34"/>
        <v>-</v>
      </c>
      <c r="X86" s="64"/>
      <c r="Y86" s="351"/>
      <c r="Z86" s="351"/>
      <c r="AA86" s="271" t="s">
        <v>342</v>
      </c>
      <c r="AB86" s="289" t="s">
        <v>340</v>
      </c>
      <c r="AC86" s="285"/>
      <c r="AD86" s="85"/>
    </row>
    <row r="87" spans="1:30" ht="16" customHeight="1">
      <c r="A87" s="53">
        <v>11</v>
      </c>
      <c r="B87" s="54" t="s">
        <v>269</v>
      </c>
      <c r="C87" s="55" t="s">
        <v>0</v>
      </c>
      <c r="D87" s="190"/>
      <c r="E87" s="332" t="str">
        <f t="shared" si="28"/>
        <v/>
      </c>
      <c r="F87" s="57">
        <f>DATEDIF(D87,基礎データ!$C$8,"Y")</f>
        <v>125</v>
      </c>
      <c r="G87" s="58">
        <v>200</v>
      </c>
      <c r="H87" s="81"/>
      <c r="I87" s="82"/>
      <c r="J87" s="82"/>
      <c r="K87" s="59" t="str">
        <f t="shared" si="29"/>
        <v>:.</v>
      </c>
      <c r="L87" s="60">
        <f t="shared" si="30"/>
        <v>0</v>
      </c>
      <c r="M87" s="57" t="e">
        <f>VLOOKUP(L87,標準記録!$W$79:$X$99,2,1)</f>
        <v>#N/A</v>
      </c>
      <c r="N87" s="54">
        <v>1000</v>
      </c>
      <c r="O87" s="83"/>
      <c r="P87" s="82"/>
      <c r="Q87" s="82"/>
      <c r="R87" s="59" t="str">
        <f t="shared" si="31"/>
        <v>:.</v>
      </c>
      <c r="S87" s="60">
        <f t="shared" si="32"/>
        <v>0</v>
      </c>
      <c r="T87" s="149" t="e">
        <f>VLOOKUP(S87,標準記録!$Y$79:$Z$99,2,1)</f>
        <v>#N/A</v>
      </c>
      <c r="U87" s="150" t="str">
        <f t="shared" si="27"/>
        <v>-:-.-</v>
      </c>
      <c r="V87" s="62">
        <f t="shared" si="33"/>
        <v>0</v>
      </c>
      <c r="W87" s="231" t="str">
        <f t="shared" si="34"/>
        <v>-</v>
      </c>
      <c r="X87" s="64"/>
      <c r="Y87" s="351"/>
      <c r="Z87" s="351"/>
      <c r="AA87" s="271" t="s">
        <v>342</v>
      </c>
      <c r="AB87" s="289" t="s">
        <v>340</v>
      </c>
      <c r="AC87" s="284"/>
      <c r="AD87" s="85"/>
    </row>
    <row r="88" spans="1:30" ht="16" customHeight="1">
      <c r="A88" s="53">
        <v>12</v>
      </c>
      <c r="B88" s="54" t="s">
        <v>270</v>
      </c>
      <c r="C88" s="55" t="s">
        <v>0</v>
      </c>
      <c r="D88" s="190"/>
      <c r="E88" s="332" t="str">
        <f t="shared" si="28"/>
        <v/>
      </c>
      <c r="F88" s="57">
        <f>DATEDIF(D88,基礎データ!$C$8,"Y")</f>
        <v>125</v>
      </c>
      <c r="G88" s="58">
        <v>200</v>
      </c>
      <c r="H88" s="81"/>
      <c r="I88" s="82"/>
      <c r="J88" s="82"/>
      <c r="K88" s="59" t="str">
        <f t="shared" si="29"/>
        <v>:.</v>
      </c>
      <c r="L88" s="60">
        <f t="shared" si="30"/>
        <v>0</v>
      </c>
      <c r="M88" s="57" t="e">
        <f>VLOOKUP(L88,標準記録!$W$79:$X$99,2,1)</f>
        <v>#N/A</v>
      </c>
      <c r="N88" s="54">
        <v>1000</v>
      </c>
      <c r="O88" s="83"/>
      <c r="P88" s="82"/>
      <c r="Q88" s="82"/>
      <c r="R88" s="59" t="str">
        <f t="shared" si="31"/>
        <v>:.</v>
      </c>
      <c r="S88" s="60">
        <f t="shared" si="32"/>
        <v>0</v>
      </c>
      <c r="T88" s="149" t="e">
        <f>VLOOKUP(S88,標準記録!$Y$79:$Z$99,2,1)</f>
        <v>#N/A</v>
      </c>
      <c r="U88" s="150" t="str">
        <f t="shared" si="27"/>
        <v>-:-.-</v>
      </c>
      <c r="V88" s="62">
        <f t="shared" si="33"/>
        <v>0</v>
      </c>
      <c r="W88" s="231" t="str">
        <f t="shared" si="34"/>
        <v>-</v>
      </c>
      <c r="X88" s="64"/>
      <c r="Y88" s="351"/>
      <c r="Z88" s="351"/>
      <c r="AA88" s="271" t="s">
        <v>342</v>
      </c>
      <c r="AB88" s="289" t="s">
        <v>340</v>
      </c>
      <c r="AC88" s="285"/>
      <c r="AD88" s="85"/>
    </row>
    <row r="89" spans="1:30" ht="16" customHeight="1">
      <c r="A89" s="53">
        <v>13</v>
      </c>
      <c r="B89" s="54" t="s">
        <v>271</v>
      </c>
      <c r="C89" s="55" t="s">
        <v>0</v>
      </c>
      <c r="D89" s="190"/>
      <c r="E89" s="332" t="str">
        <f t="shared" si="28"/>
        <v/>
      </c>
      <c r="F89" s="57">
        <f>DATEDIF(D89,基礎データ!$C$8,"Y")</f>
        <v>125</v>
      </c>
      <c r="G89" s="58">
        <v>200</v>
      </c>
      <c r="H89" s="81"/>
      <c r="I89" s="82"/>
      <c r="J89" s="82"/>
      <c r="K89" s="59" t="str">
        <f t="shared" si="29"/>
        <v>:.</v>
      </c>
      <c r="L89" s="60">
        <f t="shared" ref="L89:L96" si="35">(H89*60)+I89+(J89/100)</f>
        <v>0</v>
      </c>
      <c r="M89" s="57" t="e">
        <f>VLOOKUP(L89,標準記録!$W$79:$X$99,2,1)</f>
        <v>#N/A</v>
      </c>
      <c r="N89" s="54">
        <v>1000</v>
      </c>
      <c r="O89" s="83"/>
      <c r="P89" s="82"/>
      <c r="Q89" s="82"/>
      <c r="R89" s="59" t="str">
        <f t="shared" si="31"/>
        <v>:.</v>
      </c>
      <c r="S89" s="60">
        <f t="shared" ref="S89:S96" si="36">(O89*60)+P89+(Q89/100)</f>
        <v>0</v>
      </c>
      <c r="T89" s="149" t="e">
        <f>VLOOKUP(S89,標準記録!$Y$79:$Z$99,2,1)</f>
        <v>#N/A</v>
      </c>
      <c r="U89" s="150" t="str">
        <f t="shared" si="27"/>
        <v>-:-.-</v>
      </c>
      <c r="V89" s="62">
        <f t="shared" si="33"/>
        <v>0</v>
      </c>
      <c r="W89" s="231" t="str">
        <f t="shared" si="34"/>
        <v>-</v>
      </c>
      <c r="X89" s="64"/>
      <c r="Y89" s="351"/>
      <c r="Z89" s="351"/>
      <c r="AA89" s="271" t="s">
        <v>342</v>
      </c>
      <c r="AB89" s="289" t="s">
        <v>340</v>
      </c>
      <c r="AC89" s="284"/>
      <c r="AD89" s="85"/>
    </row>
    <row r="90" spans="1:30" ht="16" customHeight="1">
      <c r="A90" s="53">
        <v>14</v>
      </c>
      <c r="B90" s="54" t="s">
        <v>272</v>
      </c>
      <c r="C90" s="55" t="s">
        <v>0</v>
      </c>
      <c r="D90" s="190"/>
      <c r="E90" s="332" t="str">
        <f t="shared" si="28"/>
        <v/>
      </c>
      <c r="F90" s="57">
        <f>DATEDIF(D90,基礎データ!$C$8,"Y")</f>
        <v>125</v>
      </c>
      <c r="G90" s="58">
        <v>200</v>
      </c>
      <c r="H90" s="81"/>
      <c r="I90" s="82"/>
      <c r="J90" s="82"/>
      <c r="K90" s="59" t="str">
        <f t="shared" si="29"/>
        <v>:.</v>
      </c>
      <c r="L90" s="60">
        <f t="shared" si="35"/>
        <v>0</v>
      </c>
      <c r="M90" s="57" t="e">
        <f>VLOOKUP(L90,標準記録!$W$79:$X$99,2,1)</f>
        <v>#N/A</v>
      </c>
      <c r="N90" s="54">
        <v>1000</v>
      </c>
      <c r="O90" s="83"/>
      <c r="P90" s="82"/>
      <c r="Q90" s="82"/>
      <c r="R90" s="59" t="str">
        <f t="shared" si="31"/>
        <v>:.</v>
      </c>
      <c r="S90" s="60">
        <f t="shared" si="36"/>
        <v>0</v>
      </c>
      <c r="T90" s="149" t="e">
        <f>VLOOKUP(S90,標準記録!$Y$79:$Z$99,2,1)</f>
        <v>#N/A</v>
      </c>
      <c r="U90" s="150" t="str">
        <f t="shared" si="27"/>
        <v>-:-.-</v>
      </c>
      <c r="V90" s="62">
        <f t="shared" si="33"/>
        <v>0</v>
      </c>
      <c r="W90" s="231" t="str">
        <f t="shared" si="34"/>
        <v>-</v>
      </c>
      <c r="X90" s="64"/>
      <c r="Y90" s="351"/>
      <c r="Z90" s="351"/>
      <c r="AA90" s="271" t="s">
        <v>342</v>
      </c>
      <c r="AB90" s="289" t="s">
        <v>340</v>
      </c>
      <c r="AC90" s="285"/>
      <c r="AD90" s="85"/>
    </row>
    <row r="91" spans="1:30" ht="16" customHeight="1">
      <c r="A91" s="53">
        <v>15</v>
      </c>
      <c r="B91" s="54" t="s">
        <v>273</v>
      </c>
      <c r="C91" s="55" t="s">
        <v>0</v>
      </c>
      <c r="D91" s="190"/>
      <c r="E91" s="332" t="str">
        <f t="shared" si="28"/>
        <v/>
      </c>
      <c r="F91" s="57">
        <f>DATEDIF(D91,基礎データ!$C$8,"Y")</f>
        <v>125</v>
      </c>
      <c r="G91" s="58">
        <v>200</v>
      </c>
      <c r="H91" s="81"/>
      <c r="I91" s="82"/>
      <c r="J91" s="82"/>
      <c r="K91" s="59" t="str">
        <f t="shared" si="29"/>
        <v>:.</v>
      </c>
      <c r="L91" s="60">
        <f t="shared" si="35"/>
        <v>0</v>
      </c>
      <c r="M91" s="57" t="e">
        <f>VLOOKUP(L91,標準記録!$W$79:$X$99,2,1)</f>
        <v>#N/A</v>
      </c>
      <c r="N91" s="54">
        <v>1000</v>
      </c>
      <c r="O91" s="83"/>
      <c r="P91" s="82"/>
      <c r="Q91" s="82"/>
      <c r="R91" s="59" t="str">
        <f t="shared" si="31"/>
        <v>:.</v>
      </c>
      <c r="S91" s="60">
        <f t="shared" si="36"/>
        <v>0</v>
      </c>
      <c r="T91" s="149" t="e">
        <f>VLOOKUP(S91,標準記録!$Y$79:$Z$99,2,1)</f>
        <v>#N/A</v>
      </c>
      <c r="U91" s="150" t="str">
        <f t="shared" si="27"/>
        <v>-:-.-</v>
      </c>
      <c r="V91" s="62">
        <f t="shared" si="33"/>
        <v>0</v>
      </c>
      <c r="W91" s="231" t="str">
        <f t="shared" si="34"/>
        <v>-</v>
      </c>
      <c r="X91" s="64"/>
      <c r="Y91" s="351"/>
      <c r="Z91" s="351"/>
      <c r="AA91" s="271" t="s">
        <v>342</v>
      </c>
      <c r="AB91" s="289" t="s">
        <v>340</v>
      </c>
      <c r="AC91" s="284"/>
      <c r="AD91" s="85"/>
    </row>
    <row r="92" spans="1:30" ht="16" customHeight="1">
      <c r="A92" s="53">
        <v>16</v>
      </c>
      <c r="B92" s="54" t="s">
        <v>274</v>
      </c>
      <c r="C92" s="55" t="s">
        <v>0</v>
      </c>
      <c r="D92" s="190"/>
      <c r="E92" s="332" t="str">
        <f t="shared" si="28"/>
        <v/>
      </c>
      <c r="F92" s="57">
        <f>DATEDIF(D92,基礎データ!$C$8,"Y")</f>
        <v>125</v>
      </c>
      <c r="G92" s="58">
        <v>200</v>
      </c>
      <c r="H92" s="81"/>
      <c r="I92" s="82"/>
      <c r="J92" s="82"/>
      <c r="K92" s="59" t="str">
        <f t="shared" si="29"/>
        <v>:.</v>
      </c>
      <c r="L92" s="60">
        <f t="shared" si="35"/>
        <v>0</v>
      </c>
      <c r="M92" s="57" t="e">
        <f>VLOOKUP(L92,標準記録!$W$79:$X$99,2,1)</f>
        <v>#N/A</v>
      </c>
      <c r="N92" s="54">
        <v>1000</v>
      </c>
      <c r="O92" s="83"/>
      <c r="P92" s="82"/>
      <c r="Q92" s="82"/>
      <c r="R92" s="59" t="str">
        <f t="shared" si="31"/>
        <v>:.</v>
      </c>
      <c r="S92" s="60">
        <f t="shared" si="36"/>
        <v>0</v>
      </c>
      <c r="T92" s="149" t="e">
        <f>VLOOKUP(S92,標準記録!$Y$79:$Z$99,2,1)</f>
        <v>#N/A</v>
      </c>
      <c r="U92" s="150" t="str">
        <f t="shared" si="27"/>
        <v>-:-.-</v>
      </c>
      <c r="V92" s="62">
        <f t="shared" si="33"/>
        <v>0</v>
      </c>
      <c r="W92" s="231" t="str">
        <f t="shared" si="34"/>
        <v>-</v>
      </c>
      <c r="X92" s="64"/>
      <c r="Y92" s="351"/>
      <c r="Z92" s="351"/>
      <c r="AA92" s="271" t="s">
        <v>342</v>
      </c>
      <c r="AB92" s="289" t="s">
        <v>340</v>
      </c>
      <c r="AC92" s="285"/>
      <c r="AD92" s="85"/>
    </row>
    <row r="93" spans="1:30" ht="16" customHeight="1">
      <c r="A93" s="53">
        <v>17</v>
      </c>
      <c r="B93" s="54" t="s">
        <v>275</v>
      </c>
      <c r="C93" s="55" t="s">
        <v>0</v>
      </c>
      <c r="D93" s="190"/>
      <c r="E93" s="332" t="str">
        <f t="shared" si="28"/>
        <v/>
      </c>
      <c r="F93" s="57">
        <f>DATEDIF(D93,基礎データ!$C$8,"Y")</f>
        <v>125</v>
      </c>
      <c r="G93" s="58">
        <v>200</v>
      </c>
      <c r="H93" s="81"/>
      <c r="I93" s="82"/>
      <c r="J93" s="82"/>
      <c r="K93" s="59" t="str">
        <f t="shared" si="29"/>
        <v>:.</v>
      </c>
      <c r="L93" s="60">
        <f>(H93*60)+I93+(J93/100)</f>
        <v>0</v>
      </c>
      <c r="M93" s="57" t="e">
        <f>VLOOKUP(L93,標準記録!$W$79:$X$99,2,1)</f>
        <v>#N/A</v>
      </c>
      <c r="N93" s="54">
        <v>1000</v>
      </c>
      <c r="O93" s="83"/>
      <c r="P93" s="82"/>
      <c r="Q93" s="82"/>
      <c r="R93" s="59" t="str">
        <f t="shared" si="31"/>
        <v>:.</v>
      </c>
      <c r="S93" s="60">
        <f t="shared" si="36"/>
        <v>0</v>
      </c>
      <c r="T93" s="149" t="e">
        <f>VLOOKUP(S93,標準記録!$Y$79:$Z$99,2,1)</f>
        <v>#N/A</v>
      </c>
      <c r="U93" s="150" t="str">
        <f t="shared" si="27"/>
        <v>-:-.-</v>
      </c>
      <c r="V93" s="62">
        <f t="shared" si="33"/>
        <v>0</v>
      </c>
      <c r="W93" s="231" t="str">
        <f t="shared" si="34"/>
        <v>-</v>
      </c>
      <c r="X93" s="64"/>
      <c r="Y93" s="351"/>
      <c r="Z93" s="351"/>
      <c r="AA93" s="271" t="s">
        <v>342</v>
      </c>
      <c r="AB93" s="289" t="s">
        <v>340</v>
      </c>
      <c r="AC93" s="284"/>
      <c r="AD93" s="85"/>
    </row>
    <row r="94" spans="1:30" ht="16" customHeight="1">
      <c r="A94" s="53">
        <v>18</v>
      </c>
      <c r="B94" s="54" t="s">
        <v>276</v>
      </c>
      <c r="C94" s="55" t="s">
        <v>0</v>
      </c>
      <c r="D94" s="190"/>
      <c r="E94" s="332" t="str">
        <f t="shared" si="28"/>
        <v/>
      </c>
      <c r="F94" s="57">
        <f>DATEDIF(D94,基礎データ!$C$8,"Y")</f>
        <v>125</v>
      </c>
      <c r="G94" s="58">
        <v>200</v>
      </c>
      <c r="H94" s="81"/>
      <c r="I94" s="82"/>
      <c r="J94" s="82"/>
      <c r="K94" s="59" t="str">
        <f t="shared" si="29"/>
        <v>:.</v>
      </c>
      <c r="L94" s="60">
        <f t="shared" si="35"/>
        <v>0</v>
      </c>
      <c r="M94" s="57" t="e">
        <f>VLOOKUP(L94,標準記録!$W$79:$X$99,2,1)</f>
        <v>#N/A</v>
      </c>
      <c r="N94" s="54">
        <v>1000</v>
      </c>
      <c r="O94" s="83"/>
      <c r="P94" s="82"/>
      <c r="Q94" s="82"/>
      <c r="R94" s="59" t="str">
        <f t="shared" si="31"/>
        <v>:.</v>
      </c>
      <c r="S94" s="60">
        <f t="shared" si="36"/>
        <v>0</v>
      </c>
      <c r="T94" s="149" t="e">
        <f>VLOOKUP(S94,標準記録!$Y$79:$Z$99,2,1)</f>
        <v>#N/A</v>
      </c>
      <c r="U94" s="150" t="str">
        <f t="shared" si="27"/>
        <v>-:-.-</v>
      </c>
      <c r="V94" s="62">
        <f t="shared" si="33"/>
        <v>0</v>
      </c>
      <c r="W94" s="231" t="str">
        <f t="shared" si="34"/>
        <v>-</v>
      </c>
      <c r="X94" s="64"/>
      <c r="Y94" s="351"/>
      <c r="Z94" s="351"/>
      <c r="AA94" s="271" t="s">
        <v>342</v>
      </c>
      <c r="AB94" s="289" t="s">
        <v>340</v>
      </c>
      <c r="AC94" s="285"/>
      <c r="AD94" s="85"/>
    </row>
    <row r="95" spans="1:30" ht="16" customHeight="1">
      <c r="A95" s="53">
        <v>19</v>
      </c>
      <c r="B95" s="54" t="s">
        <v>277</v>
      </c>
      <c r="C95" s="55" t="s">
        <v>0</v>
      </c>
      <c r="D95" s="190"/>
      <c r="E95" s="332" t="str">
        <f t="shared" si="28"/>
        <v/>
      </c>
      <c r="F95" s="57">
        <f>DATEDIF(D95,基礎データ!$C$8,"Y")</f>
        <v>125</v>
      </c>
      <c r="G95" s="58">
        <v>200</v>
      </c>
      <c r="H95" s="81"/>
      <c r="I95" s="82"/>
      <c r="J95" s="82"/>
      <c r="K95" s="59" t="str">
        <f t="shared" si="29"/>
        <v>:.</v>
      </c>
      <c r="L95" s="60">
        <f t="shared" si="35"/>
        <v>0</v>
      </c>
      <c r="M95" s="57" t="e">
        <f>VLOOKUP(L95,標準記録!$W$79:$X$99,2,1)</f>
        <v>#N/A</v>
      </c>
      <c r="N95" s="54">
        <v>1000</v>
      </c>
      <c r="O95" s="83"/>
      <c r="P95" s="82"/>
      <c r="Q95" s="82"/>
      <c r="R95" s="59" t="str">
        <f t="shared" si="31"/>
        <v>:.</v>
      </c>
      <c r="S95" s="60">
        <f t="shared" si="36"/>
        <v>0</v>
      </c>
      <c r="T95" s="149" t="e">
        <f>VLOOKUP(S95,標準記録!$Y$79:$Z$99,2,1)</f>
        <v>#N/A</v>
      </c>
      <c r="U95" s="150" t="str">
        <f t="shared" si="27"/>
        <v>-:-.-</v>
      </c>
      <c r="V95" s="62">
        <f t="shared" si="33"/>
        <v>0</v>
      </c>
      <c r="W95" s="231" t="str">
        <f t="shared" si="34"/>
        <v>-</v>
      </c>
      <c r="X95" s="64"/>
      <c r="Y95" s="351"/>
      <c r="Z95" s="351"/>
      <c r="AA95" s="271" t="s">
        <v>342</v>
      </c>
      <c r="AB95" s="289" t="s">
        <v>340</v>
      </c>
      <c r="AC95" s="284"/>
      <c r="AD95" s="85"/>
    </row>
    <row r="96" spans="1:30" ht="16" customHeight="1">
      <c r="A96" s="53">
        <v>20</v>
      </c>
      <c r="B96" s="54" t="s">
        <v>278</v>
      </c>
      <c r="C96" s="55" t="s">
        <v>0</v>
      </c>
      <c r="D96" s="190"/>
      <c r="E96" s="332" t="str">
        <f t="shared" si="28"/>
        <v/>
      </c>
      <c r="F96" s="57">
        <f>DATEDIF(D96,基礎データ!$C$8,"Y")</f>
        <v>125</v>
      </c>
      <c r="G96" s="58">
        <v>200</v>
      </c>
      <c r="H96" s="81"/>
      <c r="I96" s="82"/>
      <c r="J96" s="82"/>
      <c r="K96" s="59" t="str">
        <f>CONCATENATE(H96,":",I96,".",J96)</f>
        <v>:.</v>
      </c>
      <c r="L96" s="60">
        <f t="shared" si="35"/>
        <v>0</v>
      </c>
      <c r="M96" s="57" t="e">
        <f>VLOOKUP(L96,標準記録!$W$79:$X$99,2,1)</f>
        <v>#N/A</v>
      </c>
      <c r="N96" s="54">
        <v>1000</v>
      </c>
      <c r="O96" s="83"/>
      <c r="P96" s="82"/>
      <c r="Q96" s="82"/>
      <c r="R96" s="59" t="str">
        <f>CONCATENATE(O96,":",P96,".",Q96)</f>
        <v>:.</v>
      </c>
      <c r="S96" s="60">
        <f t="shared" si="36"/>
        <v>0</v>
      </c>
      <c r="T96" s="149" t="e">
        <f>VLOOKUP(S96,標準記録!$Y$79:$Z$99,2,1)</f>
        <v>#N/A</v>
      </c>
      <c r="U96" s="150" t="str">
        <f t="shared" si="27"/>
        <v>-:-.-</v>
      </c>
      <c r="V96" s="62">
        <f t="shared" si="33"/>
        <v>0</v>
      </c>
      <c r="W96" s="231" t="str">
        <f t="shared" si="34"/>
        <v>-</v>
      </c>
      <c r="X96" s="64"/>
      <c r="Y96" s="351"/>
      <c r="Z96" s="351"/>
      <c r="AA96" s="271" t="s">
        <v>342</v>
      </c>
      <c r="AB96" s="289" t="s">
        <v>340</v>
      </c>
      <c r="AC96" s="285"/>
      <c r="AD96" s="85"/>
    </row>
    <row r="97" spans="1:30" ht="16" customHeight="1">
      <c r="A97" s="94"/>
      <c r="B97" s="86"/>
      <c r="C97" s="187"/>
      <c r="D97" s="196"/>
      <c r="E97" s="342"/>
      <c r="F97" s="166"/>
      <c r="G97" s="97"/>
      <c r="H97" s="88"/>
      <c r="I97" s="89"/>
      <c r="J97" s="89"/>
      <c r="K97" s="100"/>
      <c r="L97" s="101"/>
      <c r="M97" s="96"/>
      <c r="N97" s="86"/>
      <c r="O97" s="90"/>
      <c r="P97" s="89"/>
      <c r="Q97" s="89"/>
      <c r="R97" s="100"/>
      <c r="S97" s="101"/>
      <c r="T97" s="180"/>
      <c r="U97" s="181"/>
      <c r="V97" s="181"/>
      <c r="W97" s="86"/>
      <c r="X97" s="91"/>
      <c r="Y97" s="349"/>
      <c r="Z97" s="349"/>
      <c r="AA97" s="279"/>
      <c r="AB97" s="287"/>
      <c r="AC97" s="287"/>
      <c r="AD97" s="93"/>
    </row>
    <row r="98" spans="1:30" ht="16" customHeight="1">
      <c r="A98" s="123"/>
      <c r="B98" s="124"/>
      <c r="C98" s="169"/>
      <c r="D98" s="194"/>
      <c r="E98" s="340"/>
      <c r="F98" s="127"/>
      <c r="G98" s="128"/>
      <c r="H98" s="129"/>
      <c r="I98" s="130"/>
      <c r="J98" s="130"/>
      <c r="K98" s="131"/>
      <c r="L98" s="132"/>
      <c r="M98" s="170"/>
      <c r="N98" s="124"/>
      <c r="O98" s="133"/>
      <c r="P98" s="130"/>
      <c r="Q98" s="130"/>
      <c r="R98" s="131"/>
      <c r="S98" s="132"/>
      <c r="T98" s="171"/>
      <c r="U98" s="172"/>
      <c r="V98" s="172"/>
      <c r="W98" s="124"/>
      <c r="X98" s="135"/>
      <c r="Y98" s="352"/>
      <c r="Z98" s="352"/>
      <c r="AA98" s="146"/>
      <c r="AB98" s="282"/>
      <c r="AC98" s="282"/>
      <c r="AD98" s="137"/>
    </row>
    <row r="99" spans="1:30" ht="16" customHeight="1">
      <c r="A99" s="188" t="s">
        <v>89</v>
      </c>
      <c r="B99" s="68"/>
      <c r="C99" s="69"/>
      <c r="D99" s="195"/>
      <c r="E99" s="341"/>
      <c r="F99" s="71"/>
      <c r="G99" s="72"/>
      <c r="H99" s="314"/>
      <c r="I99" s="315"/>
      <c r="J99" s="315"/>
      <c r="K99" s="73"/>
      <c r="L99" s="74"/>
      <c r="M99" s="174"/>
      <c r="N99" s="68"/>
      <c r="O99" s="319"/>
      <c r="P99" s="315"/>
      <c r="Q99" s="315"/>
      <c r="R99" s="73"/>
      <c r="S99" s="74"/>
      <c r="T99" s="175"/>
      <c r="U99" s="176"/>
      <c r="V99" s="176"/>
      <c r="W99" s="106"/>
      <c r="X99" s="78"/>
      <c r="Y99" s="346"/>
      <c r="Z99" s="346"/>
      <c r="AA99" s="278"/>
      <c r="AB99" s="286"/>
      <c r="AC99" s="286"/>
      <c r="AD99" s="80"/>
    </row>
    <row r="100" spans="1:30" ht="16" customHeight="1">
      <c r="A100" s="53">
        <v>1</v>
      </c>
      <c r="B100" s="256" t="s">
        <v>239</v>
      </c>
      <c r="C100" s="259" t="s">
        <v>122</v>
      </c>
      <c r="D100" s="258"/>
      <c r="E100" s="332" t="str">
        <f>IF(D100="","",YEAR(D100))</f>
        <v/>
      </c>
      <c r="F100" s="57">
        <f>DATEDIF(D100,基礎データ!$C$8,"Y")</f>
        <v>125</v>
      </c>
      <c r="G100" s="58">
        <v>400</v>
      </c>
      <c r="H100" s="261"/>
      <c r="I100" s="262"/>
      <c r="J100" s="262"/>
      <c r="K100" s="59" t="str">
        <f>CONCATENATE(H100,":",I100,".",J100)</f>
        <v>:.</v>
      </c>
      <c r="L100" s="60">
        <f>(H100*60)+I100+(J100/100)</f>
        <v>0</v>
      </c>
      <c r="M100" s="57" t="e">
        <f>VLOOKUP(L100,標準記録!$W$4:$X$25,2,1)</f>
        <v>#N/A</v>
      </c>
      <c r="N100" s="54">
        <v>1500</v>
      </c>
      <c r="O100" s="263"/>
      <c r="P100" s="262"/>
      <c r="Q100" s="262"/>
      <c r="R100" s="59" t="str">
        <f>CONCATENATE(O100,":",P100,".",Q100)</f>
        <v>:.</v>
      </c>
      <c r="S100" s="60">
        <f>(O100*60)+P100+(Q100/100)</f>
        <v>0</v>
      </c>
      <c r="T100" s="149" t="e">
        <f>VLOOKUP(S100,標準記録!$Y$4:$Z$25,2,1)</f>
        <v>#N/A</v>
      </c>
      <c r="U100" s="150" t="str">
        <f t="shared" ref="U100:U119" si="37">IFERROR((K100+R100),"-:-.-")</f>
        <v>-:-.-</v>
      </c>
      <c r="V100" s="62">
        <f>(L100)+S100</f>
        <v>0</v>
      </c>
      <c r="W100" s="235" t="str">
        <f>IF(OR(H100="",O100=""),"-",(IF(LARGE((M100,T100),1)&gt;20,"N",LARGE((M100,T100),1))))</f>
        <v>-</v>
      </c>
      <c r="X100" s="259"/>
      <c r="Y100" s="347"/>
      <c r="Z100" s="347"/>
      <c r="AA100" s="271" t="s">
        <v>342</v>
      </c>
      <c r="AB100" s="289" t="s">
        <v>340</v>
      </c>
      <c r="AC100" s="284"/>
      <c r="AD100" s="85"/>
    </row>
    <row r="101" spans="1:30" ht="16" customHeight="1">
      <c r="A101" s="53">
        <v>2</v>
      </c>
      <c r="B101" s="256" t="s">
        <v>240</v>
      </c>
      <c r="C101" s="259" t="s">
        <v>122</v>
      </c>
      <c r="D101" s="258"/>
      <c r="E101" s="332" t="str">
        <f t="shared" ref="E101:E119" si="38">IF(D101="","",YEAR(D101))</f>
        <v/>
      </c>
      <c r="F101" s="57">
        <f>DATEDIF(D101,基礎データ!$C$8,"Y")</f>
        <v>125</v>
      </c>
      <c r="G101" s="58">
        <v>400</v>
      </c>
      <c r="H101" s="265"/>
      <c r="I101" s="266"/>
      <c r="J101" s="266"/>
      <c r="K101" s="59" t="str">
        <f>CONCATENATE(H101,":",I101,".",J101)</f>
        <v>:.</v>
      </c>
      <c r="L101" s="60">
        <f>(H101*60)+I101+(J101/100)</f>
        <v>0</v>
      </c>
      <c r="M101" s="57" t="e">
        <f>VLOOKUP(L101,標準記録!$W$4:$X$25,2,1)</f>
        <v>#N/A</v>
      </c>
      <c r="N101" s="54">
        <v>1500</v>
      </c>
      <c r="O101" s="267"/>
      <c r="P101" s="266"/>
      <c r="Q101" s="266"/>
      <c r="R101" s="59" t="str">
        <f t="shared" ref="R101:R118" si="39">CONCATENATE(O101,":",P101,".",Q101)</f>
        <v>:.</v>
      </c>
      <c r="S101" s="60">
        <f t="shared" ref="S101:S111" si="40">(O101*60)+P101+(Q101/100)</f>
        <v>0</v>
      </c>
      <c r="T101" s="149" t="e">
        <f>VLOOKUP(S101,標準記録!$Y$4:$Z$25,2,1)</f>
        <v>#N/A</v>
      </c>
      <c r="U101" s="150" t="str">
        <f t="shared" si="37"/>
        <v>-:-.-</v>
      </c>
      <c r="V101" s="62">
        <f t="shared" ref="V101:V119" si="41">(L101)+S101</f>
        <v>0</v>
      </c>
      <c r="W101" s="235" t="str">
        <f>IF(OR(H101="",O101=""),"-",(IF(LARGE((M101,T101),1)&gt;20,"N",LARGE((M101,T101),1))))</f>
        <v>-</v>
      </c>
      <c r="X101" s="259"/>
      <c r="Y101" s="347"/>
      <c r="Z101" s="347"/>
      <c r="AA101" s="271" t="s">
        <v>342</v>
      </c>
      <c r="AB101" s="289" t="s">
        <v>340</v>
      </c>
      <c r="AC101" s="285"/>
      <c r="AD101" s="85"/>
    </row>
    <row r="102" spans="1:30" ht="16" customHeight="1">
      <c r="A102" s="53">
        <v>3</v>
      </c>
      <c r="B102" s="256" t="s">
        <v>241</v>
      </c>
      <c r="C102" s="259" t="s">
        <v>122</v>
      </c>
      <c r="D102" s="258"/>
      <c r="E102" s="332" t="str">
        <f t="shared" si="38"/>
        <v/>
      </c>
      <c r="F102" s="57">
        <f>DATEDIF(D102,基礎データ!$C$8,"Y")</f>
        <v>125</v>
      </c>
      <c r="G102" s="58">
        <v>400</v>
      </c>
      <c r="H102" s="265"/>
      <c r="I102" s="266"/>
      <c r="J102" s="266"/>
      <c r="K102" s="59" t="str">
        <f t="shared" ref="K102:K119" si="42">CONCATENATE(H102,":",I102,".",J102)</f>
        <v>:.</v>
      </c>
      <c r="L102" s="60">
        <f>(H102*60)+I102+(J102/100)</f>
        <v>0</v>
      </c>
      <c r="M102" s="57" t="e">
        <f>VLOOKUP(L102,標準記録!$W$4:$X$25,2,1)</f>
        <v>#N/A</v>
      </c>
      <c r="N102" s="54">
        <v>1500</v>
      </c>
      <c r="O102" s="267"/>
      <c r="P102" s="266"/>
      <c r="Q102" s="266"/>
      <c r="R102" s="59" t="str">
        <f t="shared" si="39"/>
        <v>:.</v>
      </c>
      <c r="S102" s="60">
        <f t="shared" si="40"/>
        <v>0</v>
      </c>
      <c r="T102" s="149" t="e">
        <f>VLOOKUP(S102,標準記録!$Y$4:$Z$25,2,1)</f>
        <v>#N/A</v>
      </c>
      <c r="U102" s="150" t="str">
        <f t="shared" si="37"/>
        <v>-:-.-</v>
      </c>
      <c r="V102" s="62">
        <f t="shared" si="41"/>
        <v>0</v>
      </c>
      <c r="W102" s="235" t="str">
        <f>IF(OR(H102="",O102=""),"-",(IF(LARGE((M102,T102),1)&gt;20,"N",LARGE((M102,T102),1))))</f>
        <v>-</v>
      </c>
      <c r="X102" s="259"/>
      <c r="Y102" s="347"/>
      <c r="Z102" s="347"/>
      <c r="AA102" s="271" t="s">
        <v>342</v>
      </c>
      <c r="AB102" s="289" t="s">
        <v>340</v>
      </c>
      <c r="AC102" s="284"/>
      <c r="AD102" s="85"/>
    </row>
    <row r="103" spans="1:30" ht="16" customHeight="1">
      <c r="A103" s="53">
        <v>4</v>
      </c>
      <c r="B103" s="256" t="s">
        <v>242</v>
      </c>
      <c r="C103" s="259" t="s">
        <v>122</v>
      </c>
      <c r="D103" s="258"/>
      <c r="E103" s="332" t="str">
        <f t="shared" si="38"/>
        <v/>
      </c>
      <c r="F103" s="57">
        <f>DATEDIF(D103,基礎データ!$C$8,"Y")</f>
        <v>125</v>
      </c>
      <c r="G103" s="58">
        <v>400</v>
      </c>
      <c r="H103" s="265"/>
      <c r="I103" s="266"/>
      <c r="J103" s="266"/>
      <c r="K103" s="59" t="str">
        <f t="shared" si="42"/>
        <v>:.</v>
      </c>
      <c r="L103" s="60">
        <f t="shared" ref="L103:L119" si="43">(H103*60)+I103+(J103/100)</f>
        <v>0</v>
      </c>
      <c r="M103" s="57" t="e">
        <f>VLOOKUP(L103,標準記録!$W$4:$X$25,2,1)</f>
        <v>#N/A</v>
      </c>
      <c r="N103" s="54">
        <v>1500</v>
      </c>
      <c r="O103" s="267"/>
      <c r="P103" s="266"/>
      <c r="Q103" s="266"/>
      <c r="R103" s="59" t="str">
        <f t="shared" si="39"/>
        <v>:.</v>
      </c>
      <c r="S103" s="60">
        <f t="shared" si="40"/>
        <v>0</v>
      </c>
      <c r="T103" s="149" t="e">
        <f>VLOOKUP(S103,標準記録!$Y$4:$Z$25,2,1)</f>
        <v>#N/A</v>
      </c>
      <c r="U103" s="150" t="str">
        <f t="shared" si="37"/>
        <v>-:-.-</v>
      </c>
      <c r="V103" s="62">
        <f t="shared" si="41"/>
        <v>0</v>
      </c>
      <c r="W103" s="235" t="str">
        <f>IF(OR(H103="",O103=""),"-",(IF(LARGE((M103,T103),1)&gt;20,"N",LARGE((M103,T103),1))))</f>
        <v>-</v>
      </c>
      <c r="X103" s="259"/>
      <c r="Y103" s="347"/>
      <c r="Z103" s="347"/>
      <c r="AA103" s="271" t="s">
        <v>342</v>
      </c>
      <c r="AB103" s="289" t="s">
        <v>340</v>
      </c>
      <c r="AC103" s="285"/>
      <c r="AD103" s="85"/>
    </row>
    <row r="104" spans="1:30" ht="16" customHeight="1">
      <c r="A104" s="53">
        <v>5</v>
      </c>
      <c r="B104" s="256" t="s">
        <v>243</v>
      </c>
      <c r="C104" s="259" t="s">
        <v>122</v>
      </c>
      <c r="D104" s="258"/>
      <c r="E104" s="332" t="str">
        <f t="shared" si="38"/>
        <v/>
      </c>
      <c r="F104" s="57">
        <f>DATEDIF(D104,基礎データ!$C$8,"Y")</f>
        <v>125</v>
      </c>
      <c r="G104" s="58">
        <v>400</v>
      </c>
      <c r="H104" s="261"/>
      <c r="I104" s="262"/>
      <c r="J104" s="262"/>
      <c r="K104" s="59" t="str">
        <f t="shared" si="42"/>
        <v>:.</v>
      </c>
      <c r="L104" s="60">
        <f t="shared" si="43"/>
        <v>0</v>
      </c>
      <c r="M104" s="57" t="e">
        <f>VLOOKUP(L104,標準記録!$W$4:$X$25,2,1)</f>
        <v>#N/A</v>
      </c>
      <c r="N104" s="54">
        <v>1500</v>
      </c>
      <c r="O104" s="263"/>
      <c r="P104" s="262"/>
      <c r="Q104" s="262"/>
      <c r="R104" s="59" t="str">
        <f t="shared" si="39"/>
        <v>:.</v>
      </c>
      <c r="S104" s="60">
        <f t="shared" si="40"/>
        <v>0</v>
      </c>
      <c r="T104" s="149" t="e">
        <f>VLOOKUP(S104,標準記録!$Y$4:$Z$25,2,1)</f>
        <v>#N/A</v>
      </c>
      <c r="U104" s="150" t="str">
        <f t="shared" si="37"/>
        <v>-:-.-</v>
      </c>
      <c r="V104" s="62">
        <f t="shared" si="41"/>
        <v>0</v>
      </c>
      <c r="W104" s="235" t="str">
        <f>IF(OR(H104="",O104=""),"-",(IF(LARGE((M104,T104),1)&gt;20,"N",LARGE((M104,T104),1))))</f>
        <v>-</v>
      </c>
      <c r="X104" s="259"/>
      <c r="Y104" s="347"/>
      <c r="Z104" s="347"/>
      <c r="AA104" s="271" t="s">
        <v>342</v>
      </c>
      <c r="AB104" s="289" t="s">
        <v>340</v>
      </c>
      <c r="AC104" s="284"/>
      <c r="AD104" s="85"/>
    </row>
    <row r="105" spans="1:30" ht="16" customHeight="1">
      <c r="A105" s="53">
        <v>6</v>
      </c>
      <c r="B105" s="256" t="s">
        <v>244</v>
      </c>
      <c r="C105" s="259" t="s">
        <v>122</v>
      </c>
      <c r="D105" s="258"/>
      <c r="E105" s="332" t="str">
        <f t="shared" si="38"/>
        <v/>
      </c>
      <c r="F105" s="57">
        <f>DATEDIF(D105,基礎データ!$C$8,"Y")</f>
        <v>125</v>
      </c>
      <c r="G105" s="58">
        <v>400</v>
      </c>
      <c r="H105" s="261"/>
      <c r="I105" s="262"/>
      <c r="J105" s="262"/>
      <c r="K105" s="59" t="str">
        <f t="shared" si="42"/>
        <v>:.</v>
      </c>
      <c r="L105" s="60">
        <f t="shared" si="43"/>
        <v>0</v>
      </c>
      <c r="M105" s="57" t="e">
        <f>VLOOKUP(L105,標準記録!$W$4:$X$25,2,1)</f>
        <v>#N/A</v>
      </c>
      <c r="N105" s="54">
        <v>1500</v>
      </c>
      <c r="O105" s="263"/>
      <c r="P105" s="262"/>
      <c r="Q105" s="262"/>
      <c r="R105" s="59" t="str">
        <f t="shared" si="39"/>
        <v>:.</v>
      </c>
      <c r="S105" s="60">
        <f t="shared" si="40"/>
        <v>0</v>
      </c>
      <c r="T105" s="149" t="e">
        <f>VLOOKUP(S105,標準記録!$Y$4:$Z$25,2,1)</f>
        <v>#N/A</v>
      </c>
      <c r="U105" s="150" t="str">
        <f t="shared" si="37"/>
        <v>-:-.-</v>
      </c>
      <c r="V105" s="62">
        <f t="shared" si="41"/>
        <v>0</v>
      </c>
      <c r="W105" s="235" t="str">
        <f>IF(OR(H105="",O105=""),"-",(IF(LARGE((M105,T105),1)&gt;20,"N",LARGE((M105,T105),1))))</f>
        <v>-</v>
      </c>
      <c r="X105" s="259"/>
      <c r="Y105" s="347"/>
      <c r="Z105" s="347"/>
      <c r="AA105" s="271" t="s">
        <v>342</v>
      </c>
      <c r="AB105" s="289" t="s">
        <v>340</v>
      </c>
      <c r="AC105" s="285"/>
      <c r="AD105" s="85"/>
    </row>
    <row r="106" spans="1:30" ht="16" customHeight="1">
      <c r="A106" s="53">
        <v>7</v>
      </c>
      <c r="B106" s="256" t="s">
        <v>245</v>
      </c>
      <c r="C106" s="259" t="s">
        <v>122</v>
      </c>
      <c r="D106" s="258"/>
      <c r="E106" s="332" t="str">
        <f t="shared" si="38"/>
        <v/>
      </c>
      <c r="F106" s="57">
        <f>DATEDIF(D106,基礎データ!$C$8,"Y")</f>
        <v>125</v>
      </c>
      <c r="G106" s="58">
        <v>400</v>
      </c>
      <c r="H106" s="261"/>
      <c r="I106" s="262"/>
      <c r="J106" s="262"/>
      <c r="K106" s="59" t="str">
        <f t="shared" si="42"/>
        <v>:.</v>
      </c>
      <c r="L106" s="60">
        <f t="shared" si="43"/>
        <v>0</v>
      </c>
      <c r="M106" s="57" t="e">
        <f>VLOOKUP(L106,標準記録!$W$4:$X$25,2,1)</f>
        <v>#N/A</v>
      </c>
      <c r="N106" s="54">
        <v>1500</v>
      </c>
      <c r="O106" s="263"/>
      <c r="P106" s="262"/>
      <c r="Q106" s="262"/>
      <c r="R106" s="59" t="str">
        <f t="shared" si="39"/>
        <v>:.</v>
      </c>
      <c r="S106" s="60">
        <f t="shared" si="40"/>
        <v>0</v>
      </c>
      <c r="T106" s="149" t="e">
        <f>VLOOKUP(S106,標準記録!$Y$4:$Z$25,2,1)</f>
        <v>#N/A</v>
      </c>
      <c r="U106" s="150" t="str">
        <f t="shared" si="37"/>
        <v>-:-.-</v>
      </c>
      <c r="V106" s="62">
        <f t="shared" si="41"/>
        <v>0</v>
      </c>
      <c r="W106" s="235" t="str">
        <f>IF(OR(H106="",O106=""),"-",(IF(LARGE((M106,T106),1)&gt;20,"N",LARGE((M106,T106),1))))</f>
        <v>-</v>
      </c>
      <c r="X106" s="259"/>
      <c r="Y106" s="347"/>
      <c r="Z106" s="347"/>
      <c r="AA106" s="271" t="s">
        <v>342</v>
      </c>
      <c r="AB106" s="289" t="s">
        <v>340</v>
      </c>
      <c r="AC106" s="284"/>
      <c r="AD106" s="85"/>
    </row>
    <row r="107" spans="1:30" ht="16" customHeight="1">
      <c r="A107" s="53">
        <v>8</v>
      </c>
      <c r="B107" s="256" t="s">
        <v>246</v>
      </c>
      <c r="C107" s="259" t="s">
        <v>122</v>
      </c>
      <c r="D107" s="258"/>
      <c r="E107" s="332" t="str">
        <f t="shared" si="38"/>
        <v/>
      </c>
      <c r="F107" s="57">
        <f>DATEDIF(D107,基礎データ!$C$8,"Y")</f>
        <v>125</v>
      </c>
      <c r="G107" s="58">
        <v>400</v>
      </c>
      <c r="H107" s="261"/>
      <c r="I107" s="262"/>
      <c r="J107" s="262"/>
      <c r="K107" s="59" t="str">
        <f t="shared" si="42"/>
        <v>:.</v>
      </c>
      <c r="L107" s="60">
        <f t="shared" si="43"/>
        <v>0</v>
      </c>
      <c r="M107" s="57" t="e">
        <f>VLOOKUP(L107,標準記録!$W$4:$X$25,2,1)</f>
        <v>#N/A</v>
      </c>
      <c r="N107" s="54">
        <v>1500</v>
      </c>
      <c r="O107" s="263"/>
      <c r="P107" s="262"/>
      <c r="Q107" s="262"/>
      <c r="R107" s="59" t="str">
        <f t="shared" si="39"/>
        <v>:.</v>
      </c>
      <c r="S107" s="60">
        <f t="shared" si="40"/>
        <v>0</v>
      </c>
      <c r="T107" s="149" t="e">
        <f>VLOOKUP(S107,標準記録!$Y$4:$Z$25,2,1)</f>
        <v>#N/A</v>
      </c>
      <c r="U107" s="150" t="str">
        <f t="shared" si="37"/>
        <v>-:-.-</v>
      </c>
      <c r="V107" s="62">
        <f t="shared" si="41"/>
        <v>0</v>
      </c>
      <c r="W107" s="235" t="str">
        <f>IF(OR(H107="",O107=""),"-",(IF(LARGE((M107,T107),1)&gt;20,"N",LARGE((M107,T107),1))))</f>
        <v>-</v>
      </c>
      <c r="X107" s="259"/>
      <c r="Y107" s="347"/>
      <c r="Z107" s="347"/>
      <c r="AA107" s="271" t="s">
        <v>342</v>
      </c>
      <c r="AB107" s="289" t="s">
        <v>340</v>
      </c>
      <c r="AC107" s="285"/>
      <c r="AD107" s="85"/>
    </row>
    <row r="108" spans="1:30" ht="16" customHeight="1">
      <c r="A108" s="53">
        <v>9</v>
      </c>
      <c r="B108" s="256" t="s">
        <v>247</v>
      </c>
      <c r="C108" s="259" t="s">
        <v>122</v>
      </c>
      <c r="D108" s="260"/>
      <c r="E108" s="332" t="str">
        <f t="shared" si="38"/>
        <v/>
      </c>
      <c r="F108" s="57">
        <f>DATEDIF(D108,基礎データ!$C$8,"Y")</f>
        <v>125</v>
      </c>
      <c r="G108" s="58">
        <v>400</v>
      </c>
      <c r="H108" s="265"/>
      <c r="I108" s="266"/>
      <c r="J108" s="266"/>
      <c r="K108" s="59" t="str">
        <f t="shared" si="42"/>
        <v>:.</v>
      </c>
      <c r="L108" s="60">
        <f t="shared" si="43"/>
        <v>0</v>
      </c>
      <c r="M108" s="57" t="e">
        <f>VLOOKUP(L108,標準記録!$W$4:$X$25,2,1)</f>
        <v>#N/A</v>
      </c>
      <c r="N108" s="54">
        <v>1500</v>
      </c>
      <c r="O108" s="267"/>
      <c r="P108" s="266"/>
      <c r="Q108" s="266"/>
      <c r="R108" s="59" t="str">
        <f t="shared" si="39"/>
        <v>:.</v>
      </c>
      <c r="S108" s="60">
        <f t="shared" si="40"/>
        <v>0</v>
      </c>
      <c r="T108" s="149" t="e">
        <f>VLOOKUP(S108,標準記録!$Y$4:$Z$25,2,1)</f>
        <v>#N/A</v>
      </c>
      <c r="U108" s="150" t="str">
        <f t="shared" si="37"/>
        <v>-:-.-</v>
      </c>
      <c r="V108" s="62">
        <f t="shared" si="41"/>
        <v>0</v>
      </c>
      <c r="W108" s="235" t="str">
        <f>IF(OR(H108="",O108=""),"-",(IF(LARGE((M108,T108),1)&gt;20,"N",LARGE((M108,T108),1))))</f>
        <v>-</v>
      </c>
      <c r="X108" s="259"/>
      <c r="Y108" s="347"/>
      <c r="Z108" s="347"/>
      <c r="AA108" s="271" t="s">
        <v>342</v>
      </c>
      <c r="AB108" s="289" t="s">
        <v>340</v>
      </c>
      <c r="AC108" s="284"/>
      <c r="AD108" s="85"/>
    </row>
    <row r="109" spans="1:30" ht="16" customHeight="1">
      <c r="A109" s="53">
        <v>10</v>
      </c>
      <c r="B109" s="256" t="s">
        <v>248</v>
      </c>
      <c r="C109" s="259" t="s">
        <v>122</v>
      </c>
      <c r="D109" s="260"/>
      <c r="E109" s="332" t="str">
        <f t="shared" si="38"/>
        <v/>
      </c>
      <c r="F109" s="57">
        <f>DATEDIF(D109,基礎データ!$C$8,"Y")</f>
        <v>125</v>
      </c>
      <c r="G109" s="58">
        <v>400</v>
      </c>
      <c r="H109" s="265"/>
      <c r="I109" s="266"/>
      <c r="J109" s="266"/>
      <c r="K109" s="59" t="str">
        <f t="shared" si="42"/>
        <v>:.</v>
      </c>
      <c r="L109" s="60">
        <f t="shared" si="43"/>
        <v>0</v>
      </c>
      <c r="M109" s="57" t="e">
        <f>VLOOKUP(L109,標準記録!$W$4:$X$25,2,1)</f>
        <v>#N/A</v>
      </c>
      <c r="N109" s="54">
        <v>1500</v>
      </c>
      <c r="O109" s="267"/>
      <c r="P109" s="266"/>
      <c r="Q109" s="266"/>
      <c r="R109" s="59" t="str">
        <f t="shared" si="39"/>
        <v>:.</v>
      </c>
      <c r="S109" s="60">
        <f t="shared" si="40"/>
        <v>0</v>
      </c>
      <c r="T109" s="149" t="e">
        <f>VLOOKUP(S109,標準記録!$Y$4:$Z$25,2,1)</f>
        <v>#N/A</v>
      </c>
      <c r="U109" s="150" t="str">
        <f t="shared" si="37"/>
        <v>-:-.-</v>
      </c>
      <c r="V109" s="62">
        <f t="shared" si="41"/>
        <v>0</v>
      </c>
      <c r="W109" s="235" t="str">
        <f>IF(OR(H109="",O109=""),"-",(IF(LARGE((M109,T109),1)&gt;20,"N",LARGE((M109,T109),1))))</f>
        <v>-</v>
      </c>
      <c r="X109" s="259"/>
      <c r="Y109" s="347"/>
      <c r="Z109" s="347"/>
      <c r="AA109" s="271" t="s">
        <v>342</v>
      </c>
      <c r="AB109" s="289" t="s">
        <v>340</v>
      </c>
      <c r="AC109" s="285"/>
      <c r="AD109" s="85"/>
    </row>
    <row r="110" spans="1:30" ht="16" customHeight="1">
      <c r="A110" s="53">
        <v>11</v>
      </c>
      <c r="B110" s="256" t="s">
        <v>249</v>
      </c>
      <c r="C110" s="259" t="s">
        <v>122</v>
      </c>
      <c r="D110" s="260"/>
      <c r="E110" s="332" t="str">
        <f t="shared" si="38"/>
        <v/>
      </c>
      <c r="F110" s="57">
        <f>DATEDIF(D110,基礎データ!$C$8,"Y")</f>
        <v>125</v>
      </c>
      <c r="G110" s="58">
        <v>400</v>
      </c>
      <c r="H110" s="265"/>
      <c r="I110" s="266"/>
      <c r="J110" s="266"/>
      <c r="K110" s="59" t="str">
        <f t="shared" si="42"/>
        <v>:.</v>
      </c>
      <c r="L110" s="60">
        <f t="shared" si="43"/>
        <v>0</v>
      </c>
      <c r="M110" s="57" t="e">
        <f>VLOOKUP(L110,標準記録!$W$4:$X$25,2,1)</f>
        <v>#N/A</v>
      </c>
      <c r="N110" s="54">
        <v>1500</v>
      </c>
      <c r="O110" s="267"/>
      <c r="P110" s="266"/>
      <c r="Q110" s="266"/>
      <c r="R110" s="59" t="str">
        <f t="shared" si="39"/>
        <v>:.</v>
      </c>
      <c r="S110" s="60">
        <f t="shared" si="40"/>
        <v>0</v>
      </c>
      <c r="T110" s="149" t="e">
        <f>VLOOKUP(S110,標準記録!$Y$4:$Z$25,2,1)</f>
        <v>#N/A</v>
      </c>
      <c r="U110" s="150" t="str">
        <f t="shared" si="37"/>
        <v>-:-.-</v>
      </c>
      <c r="V110" s="62">
        <f t="shared" si="41"/>
        <v>0</v>
      </c>
      <c r="W110" s="235" t="str">
        <f>IF(OR(H110="",O110=""),"-",(IF(LARGE((M110,T110),1)&gt;20,"N",LARGE((M110,T110),1))))</f>
        <v>-</v>
      </c>
      <c r="X110" s="259"/>
      <c r="Y110" s="347"/>
      <c r="Z110" s="347"/>
      <c r="AA110" s="271" t="s">
        <v>342</v>
      </c>
      <c r="AB110" s="289" t="s">
        <v>340</v>
      </c>
      <c r="AC110" s="284"/>
      <c r="AD110" s="85"/>
    </row>
    <row r="111" spans="1:30" ht="16" customHeight="1">
      <c r="A111" s="53">
        <v>12</v>
      </c>
      <c r="B111" s="256" t="s">
        <v>250</v>
      </c>
      <c r="C111" s="259" t="s">
        <v>122</v>
      </c>
      <c r="D111" s="260"/>
      <c r="E111" s="332" t="str">
        <f t="shared" si="38"/>
        <v/>
      </c>
      <c r="F111" s="57">
        <f>DATEDIF(D111,基礎データ!$C$8,"Y")</f>
        <v>125</v>
      </c>
      <c r="G111" s="58">
        <v>400</v>
      </c>
      <c r="H111" s="265"/>
      <c r="I111" s="266"/>
      <c r="J111" s="266"/>
      <c r="K111" s="59" t="str">
        <f t="shared" si="42"/>
        <v>:.</v>
      </c>
      <c r="L111" s="60">
        <f t="shared" si="43"/>
        <v>0</v>
      </c>
      <c r="M111" s="57" t="e">
        <f>VLOOKUP(L111,標準記録!$W$4:$X$25,2,1)</f>
        <v>#N/A</v>
      </c>
      <c r="N111" s="54">
        <v>1500</v>
      </c>
      <c r="O111" s="267"/>
      <c r="P111" s="266"/>
      <c r="Q111" s="266"/>
      <c r="R111" s="59" t="str">
        <f t="shared" si="39"/>
        <v>:.</v>
      </c>
      <c r="S111" s="60">
        <f t="shared" si="40"/>
        <v>0</v>
      </c>
      <c r="T111" s="149" t="e">
        <f>VLOOKUP(S111,標準記録!$Y$4:$Z$25,2,1)</f>
        <v>#N/A</v>
      </c>
      <c r="U111" s="150" t="str">
        <f t="shared" si="37"/>
        <v>-:-.-</v>
      </c>
      <c r="V111" s="62">
        <f t="shared" si="41"/>
        <v>0</v>
      </c>
      <c r="W111" s="235" t="str">
        <f>IF(OR(H111="",O111=""),"-",(IF(LARGE((M111,T111),1)&gt;20,"N",LARGE((M111,T111),1))))</f>
        <v>-</v>
      </c>
      <c r="X111" s="259"/>
      <c r="Y111" s="347"/>
      <c r="Z111" s="347"/>
      <c r="AA111" s="271" t="s">
        <v>342</v>
      </c>
      <c r="AB111" s="289" t="s">
        <v>340</v>
      </c>
      <c r="AC111" s="285"/>
      <c r="AD111" s="85"/>
    </row>
    <row r="112" spans="1:30" ht="16" customHeight="1">
      <c r="A112" s="53">
        <v>13</v>
      </c>
      <c r="B112" s="256" t="s">
        <v>251</v>
      </c>
      <c r="C112" s="259" t="s">
        <v>122</v>
      </c>
      <c r="D112" s="258"/>
      <c r="E112" s="332" t="str">
        <f t="shared" si="38"/>
        <v/>
      </c>
      <c r="F112" s="57">
        <f>DATEDIF(D112,基礎データ!$C$8,"Y")</f>
        <v>125</v>
      </c>
      <c r="G112" s="58">
        <v>400</v>
      </c>
      <c r="H112" s="261"/>
      <c r="I112" s="262"/>
      <c r="J112" s="262"/>
      <c r="K112" s="59" t="str">
        <f t="shared" si="42"/>
        <v>:.</v>
      </c>
      <c r="L112" s="60">
        <f t="shared" si="43"/>
        <v>0</v>
      </c>
      <c r="M112" s="57" t="e">
        <f>VLOOKUP(L112,標準記録!$W$4:$X$25,2,1)</f>
        <v>#N/A</v>
      </c>
      <c r="N112" s="54">
        <v>1500</v>
      </c>
      <c r="O112" s="263"/>
      <c r="P112" s="262"/>
      <c r="Q112" s="262"/>
      <c r="R112" s="59" t="str">
        <f t="shared" si="39"/>
        <v>:.</v>
      </c>
      <c r="S112" s="60">
        <f t="shared" ref="S112:S119" si="44">(O112*60)+P112+(Q112/100)</f>
        <v>0</v>
      </c>
      <c r="T112" s="149" t="e">
        <f>VLOOKUP(S112,標準記録!$Y$4:$Z$25,2,1)</f>
        <v>#N/A</v>
      </c>
      <c r="U112" s="150" t="str">
        <f t="shared" si="37"/>
        <v>-:-.-</v>
      </c>
      <c r="V112" s="62">
        <f t="shared" si="41"/>
        <v>0</v>
      </c>
      <c r="W112" s="235" t="str">
        <f>IF(OR(H112="",O112=""),"-",(IF(LARGE((M112,T112),1)&gt;20,"N",LARGE((M112,T112),1))))</f>
        <v>-</v>
      </c>
      <c r="X112" s="259"/>
      <c r="Y112" s="347"/>
      <c r="Z112" s="347"/>
      <c r="AA112" s="271" t="s">
        <v>342</v>
      </c>
      <c r="AB112" s="289" t="s">
        <v>340</v>
      </c>
      <c r="AC112" s="284"/>
      <c r="AD112" s="85"/>
    </row>
    <row r="113" spans="1:32" ht="16" customHeight="1">
      <c r="A113" s="53">
        <v>14</v>
      </c>
      <c r="B113" s="256" t="s">
        <v>252</v>
      </c>
      <c r="C113" s="259" t="s">
        <v>122</v>
      </c>
      <c r="D113" s="258"/>
      <c r="E113" s="332" t="str">
        <f t="shared" si="38"/>
        <v/>
      </c>
      <c r="F113" s="57">
        <f>DATEDIF(D113,基礎データ!$C$8,"Y")</f>
        <v>125</v>
      </c>
      <c r="G113" s="58">
        <v>400</v>
      </c>
      <c r="H113" s="261"/>
      <c r="I113" s="262"/>
      <c r="J113" s="262"/>
      <c r="K113" s="59" t="str">
        <f t="shared" si="42"/>
        <v>:.</v>
      </c>
      <c r="L113" s="60">
        <f t="shared" si="43"/>
        <v>0</v>
      </c>
      <c r="M113" s="57" t="e">
        <f>VLOOKUP(L113,標準記録!$W$4:$X$25,2,1)</f>
        <v>#N/A</v>
      </c>
      <c r="N113" s="54">
        <v>1500</v>
      </c>
      <c r="O113" s="263"/>
      <c r="P113" s="262"/>
      <c r="Q113" s="262"/>
      <c r="R113" s="59" t="str">
        <f t="shared" si="39"/>
        <v>:.</v>
      </c>
      <c r="S113" s="60">
        <f t="shared" si="44"/>
        <v>0</v>
      </c>
      <c r="T113" s="149" t="e">
        <f>VLOOKUP(S113,標準記録!$Y$4:$Z$25,2,1)</f>
        <v>#N/A</v>
      </c>
      <c r="U113" s="150" t="str">
        <f t="shared" si="37"/>
        <v>-:-.-</v>
      </c>
      <c r="V113" s="62">
        <f t="shared" si="41"/>
        <v>0</v>
      </c>
      <c r="W113" s="235" t="str">
        <f>IF(OR(H113="",O113=""),"-",(IF(LARGE((M113,T113),1)&gt;20,"N",LARGE((M113,T113),1))))</f>
        <v>-</v>
      </c>
      <c r="X113" s="259"/>
      <c r="Y113" s="347"/>
      <c r="Z113" s="347"/>
      <c r="AA113" s="271" t="s">
        <v>342</v>
      </c>
      <c r="AB113" s="289" t="s">
        <v>340</v>
      </c>
      <c r="AC113" s="285"/>
      <c r="AD113" s="85"/>
    </row>
    <row r="114" spans="1:32" ht="16" customHeight="1">
      <c r="A114" s="53">
        <v>15</v>
      </c>
      <c r="B114" s="256" t="s">
        <v>253</v>
      </c>
      <c r="C114" s="259" t="s">
        <v>122</v>
      </c>
      <c r="D114" s="258"/>
      <c r="E114" s="332" t="str">
        <f t="shared" si="38"/>
        <v/>
      </c>
      <c r="F114" s="57">
        <f>DATEDIF(D114,基礎データ!$C$8,"Y")</f>
        <v>125</v>
      </c>
      <c r="G114" s="58">
        <v>400</v>
      </c>
      <c r="H114" s="261"/>
      <c r="I114" s="262"/>
      <c r="J114" s="262"/>
      <c r="K114" s="59" t="str">
        <f t="shared" si="42"/>
        <v>:.</v>
      </c>
      <c r="L114" s="60">
        <f t="shared" si="43"/>
        <v>0</v>
      </c>
      <c r="M114" s="57" t="e">
        <f>VLOOKUP(L114,標準記録!$W$4:$X$25,2,1)</f>
        <v>#N/A</v>
      </c>
      <c r="N114" s="54">
        <v>1500</v>
      </c>
      <c r="O114" s="263"/>
      <c r="P114" s="262"/>
      <c r="Q114" s="262"/>
      <c r="R114" s="59" t="str">
        <f t="shared" si="39"/>
        <v>:.</v>
      </c>
      <c r="S114" s="60">
        <f t="shared" si="44"/>
        <v>0</v>
      </c>
      <c r="T114" s="149" t="e">
        <f>VLOOKUP(S114,標準記録!$Y$4:$Z$25,2,1)</f>
        <v>#N/A</v>
      </c>
      <c r="U114" s="150" t="str">
        <f t="shared" si="37"/>
        <v>-:-.-</v>
      </c>
      <c r="V114" s="62">
        <f t="shared" si="41"/>
        <v>0</v>
      </c>
      <c r="W114" s="235" t="str">
        <f>IF(OR(H114="",O114=""),"-",(IF(LARGE((M114,T114),1)&gt;20,"N",LARGE((M114,T114),1))))</f>
        <v>-</v>
      </c>
      <c r="X114" s="259"/>
      <c r="Y114" s="347"/>
      <c r="Z114" s="347"/>
      <c r="AA114" s="271" t="s">
        <v>342</v>
      </c>
      <c r="AB114" s="289" t="s">
        <v>340</v>
      </c>
      <c r="AC114" s="284"/>
      <c r="AD114" s="85"/>
    </row>
    <row r="115" spans="1:32" ht="16" customHeight="1">
      <c r="A115" s="53">
        <v>16</v>
      </c>
      <c r="B115" s="256" t="s">
        <v>254</v>
      </c>
      <c r="C115" s="259" t="s">
        <v>122</v>
      </c>
      <c r="D115" s="258"/>
      <c r="E115" s="332" t="str">
        <f t="shared" si="38"/>
        <v/>
      </c>
      <c r="F115" s="57">
        <f>DATEDIF(D115,基礎データ!$C$8,"Y")</f>
        <v>125</v>
      </c>
      <c r="G115" s="58">
        <v>400</v>
      </c>
      <c r="H115" s="261"/>
      <c r="I115" s="262"/>
      <c r="J115" s="262"/>
      <c r="K115" s="59" t="str">
        <f t="shared" si="42"/>
        <v>:.</v>
      </c>
      <c r="L115" s="60">
        <f t="shared" si="43"/>
        <v>0</v>
      </c>
      <c r="M115" s="57" t="e">
        <f>VLOOKUP(L115,標準記録!$W$4:$X$25,2,1)</f>
        <v>#N/A</v>
      </c>
      <c r="N115" s="54">
        <v>1500</v>
      </c>
      <c r="O115" s="263"/>
      <c r="P115" s="262"/>
      <c r="Q115" s="262"/>
      <c r="R115" s="59" t="str">
        <f t="shared" si="39"/>
        <v>:.</v>
      </c>
      <c r="S115" s="60">
        <f t="shared" si="44"/>
        <v>0</v>
      </c>
      <c r="T115" s="149" t="e">
        <f>VLOOKUP(S115,標準記録!$Y$4:$Z$25,2,1)</f>
        <v>#N/A</v>
      </c>
      <c r="U115" s="150" t="str">
        <f t="shared" si="37"/>
        <v>-:-.-</v>
      </c>
      <c r="V115" s="62">
        <f t="shared" si="41"/>
        <v>0</v>
      </c>
      <c r="W115" s="235" t="str">
        <f>IF(OR(H115="",O115=""),"-",(IF(LARGE((M115,T115),1)&gt;20,"N",LARGE((M115,T115),1))))</f>
        <v>-</v>
      </c>
      <c r="X115" s="259"/>
      <c r="Y115" s="347"/>
      <c r="Z115" s="347"/>
      <c r="AA115" s="271" t="s">
        <v>342</v>
      </c>
      <c r="AB115" s="289" t="s">
        <v>340</v>
      </c>
      <c r="AC115" s="285"/>
      <c r="AD115" s="85"/>
    </row>
    <row r="116" spans="1:32" ht="16" customHeight="1">
      <c r="A116" s="53">
        <v>17</v>
      </c>
      <c r="B116" s="256" t="s">
        <v>255</v>
      </c>
      <c r="C116" s="259" t="s">
        <v>122</v>
      </c>
      <c r="D116" s="260"/>
      <c r="E116" s="332" t="str">
        <f t="shared" si="38"/>
        <v/>
      </c>
      <c r="F116" s="57">
        <f>DATEDIF(D116,基礎データ!$C$8,"Y")</f>
        <v>125</v>
      </c>
      <c r="G116" s="58">
        <v>400</v>
      </c>
      <c r="H116" s="265"/>
      <c r="I116" s="266"/>
      <c r="J116" s="266"/>
      <c r="K116" s="59" t="str">
        <f t="shared" si="42"/>
        <v>:.</v>
      </c>
      <c r="L116" s="60">
        <f t="shared" si="43"/>
        <v>0</v>
      </c>
      <c r="M116" s="57" t="e">
        <f>VLOOKUP(L116,標準記録!$W$4:$X$25,2,1)</f>
        <v>#N/A</v>
      </c>
      <c r="N116" s="54">
        <v>1500</v>
      </c>
      <c r="O116" s="267"/>
      <c r="P116" s="266"/>
      <c r="Q116" s="266"/>
      <c r="R116" s="59" t="str">
        <f t="shared" si="39"/>
        <v>:.</v>
      </c>
      <c r="S116" s="60">
        <f t="shared" si="44"/>
        <v>0</v>
      </c>
      <c r="T116" s="149" t="e">
        <f>VLOOKUP(S116,標準記録!$Y$4:$Z$25,2,1)</f>
        <v>#N/A</v>
      </c>
      <c r="U116" s="150" t="str">
        <f t="shared" si="37"/>
        <v>-:-.-</v>
      </c>
      <c r="V116" s="62">
        <f t="shared" si="41"/>
        <v>0</v>
      </c>
      <c r="W116" s="235" t="str">
        <f>IF(OR(H116="",O116=""),"-",(IF(LARGE((M116,T116),1)&gt;20,"N",LARGE((M116,T116),1))))</f>
        <v>-</v>
      </c>
      <c r="X116" s="268"/>
      <c r="Y116" s="348"/>
      <c r="Z116" s="348"/>
      <c r="AA116" s="271" t="s">
        <v>342</v>
      </c>
      <c r="AB116" s="289" t="s">
        <v>340</v>
      </c>
      <c r="AC116" s="284"/>
      <c r="AD116" s="93"/>
    </row>
    <row r="117" spans="1:32" ht="16" customHeight="1">
      <c r="A117" s="53">
        <v>18</v>
      </c>
      <c r="B117" s="256" t="s">
        <v>256</v>
      </c>
      <c r="C117" s="259" t="s">
        <v>122</v>
      </c>
      <c r="D117" s="260"/>
      <c r="E117" s="332" t="str">
        <f t="shared" si="38"/>
        <v/>
      </c>
      <c r="F117" s="57">
        <f>DATEDIF(D117,基礎データ!$C$8,"Y")</f>
        <v>125</v>
      </c>
      <c r="G117" s="58">
        <v>400</v>
      </c>
      <c r="H117" s="265"/>
      <c r="I117" s="266"/>
      <c r="J117" s="266"/>
      <c r="K117" s="59" t="str">
        <f t="shared" si="42"/>
        <v>:.</v>
      </c>
      <c r="L117" s="60">
        <f t="shared" si="43"/>
        <v>0</v>
      </c>
      <c r="M117" s="57" t="e">
        <f>VLOOKUP(L117,標準記録!$W$4:$X$25,2,1)</f>
        <v>#N/A</v>
      </c>
      <c r="N117" s="54">
        <v>1500</v>
      </c>
      <c r="O117" s="267"/>
      <c r="P117" s="266"/>
      <c r="Q117" s="266"/>
      <c r="R117" s="59" t="str">
        <f t="shared" si="39"/>
        <v>:.</v>
      </c>
      <c r="S117" s="60">
        <f t="shared" si="44"/>
        <v>0</v>
      </c>
      <c r="T117" s="149" t="e">
        <f>VLOOKUP(S117,標準記録!$Y$4:$Z$25,2,1)</f>
        <v>#N/A</v>
      </c>
      <c r="U117" s="150" t="str">
        <f t="shared" si="37"/>
        <v>-:-.-</v>
      </c>
      <c r="V117" s="62">
        <f t="shared" si="41"/>
        <v>0</v>
      </c>
      <c r="W117" s="235" t="str">
        <f>IF(OR(H117="",O117=""),"-",(IF(LARGE((M117,T117),1)&gt;20,"N",LARGE((M117,T117),1))))</f>
        <v>-</v>
      </c>
      <c r="X117" s="268"/>
      <c r="Y117" s="348"/>
      <c r="Z117" s="348"/>
      <c r="AA117" s="271" t="s">
        <v>342</v>
      </c>
      <c r="AB117" s="289" t="s">
        <v>340</v>
      </c>
      <c r="AC117" s="285"/>
      <c r="AD117" s="93"/>
    </row>
    <row r="118" spans="1:32" ht="16" customHeight="1">
      <c r="A118" s="53">
        <v>19</v>
      </c>
      <c r="B118" s="256" t="s">
        <v>257</v>
      </c>
      <c r="C118" s="259" t="s">
        <v>122</v>
      </c>
      <c r="D118" s="260"/>
      <c r="E118" s="332" t="str">
        <f t="shared" si="38"/>
        <v/>
      </c>
      <c r="F118" s="57">
        <f>DATEDIF(D118,基礎データ!$C$8,"Y")</f>
        <v>125</v>
      </c>
      <c r="G118" s="58">
        <v>400</v>
      </c>
      <c r="H118" s="265"/>
      <c r="I118" s="266"/>
      <c r="J118" s="266"/>
      <c r="K118" s="59" t="str">
        <f t="shared" si="42"/>
        <v>:.</v>
      </c>
      <c r="L118" s="60">
        <f t="shared" si="43"/>
        <v>0</v>
      </c>
      <c r="M118" s="57" t="e">
        <f>VLOOKUP(L118,標準記録!$W$4:$X$25,2,1)</f>
        <v>#N/A</v>
      </c>
      <c r="N118" s="54">
        <v>1500</v>
      </c>
      <c r="O118" s="267"/>
      <c r="P118" s="266"/>
      <c r="Q118" s="266"/>
      <c r="R118" s="59" t="str">
        <f t="shared" si="39"/>
        <v>:.</v>
      </c>
      <c r="S118" s="60">
        <f t="shared" si="44"/>
        <v>0</v>
      </c>
      <c r="T118" s="149" t="e">
        <f>VLOOKUP(S118,標準記録!$Y$4:$Z$25,2,1)</f>
        <v>#N/A</v>
      </c>
      <c r="U118" s="150" t="str">
        <f t="shared" si="37"/>
        <v>-:-.-</v>
      </c>
      <c r="V118" s="62">
        <f t="shared" si="41"/>
        <v>0</v>
      </c>
      <c r="W118" s="235" t="str">
        <f>IF(OR(H118="",O118=""),"-",(IF(LARGE((M118,T118),1)&gt;20,"N",LARGE((M118,T118),1))))</f>
        <v>-</v>
      </c>
      <c r="X118" s="268"/>
      <c r="Y118" s="348"/>
      <c r="Z118" s="348"/>
      <c r="AA118" s="271" t="s">
        <v>342</v>
      </c>
      <c r="AB118" s="289" t="s">
        <v>340</v>
      </c>
      <c r="AC118" s="284"/>
      <c r="AD118" s="93"/>
    </row>
    <row r="119" spans="1:32" ht="16" customHeight="1">
      <c r="A119" s="53">
        <v>20</v>
      </c>
      <c r="B119" s="256" t="s">
        <v>258</v>
      </c>
      <c r="C119" s="259" t="s">
        <v>122</v>
      </c>
      <c r="D119" s="260"/>
      <c r="E119" s="332" t="str">
        <f t="shared" si="38"/>
        <v/>
      </c>
      <c r="F119" s="57">
        <f>DATEDIF(D119,基礎データ!$C$8,"Y")</f>
        <v>125</v>
      </c>
      <c r="G119" s="58">
        <v>400</v>
      </c>
      <c r="H119" s="265"/>
      <c r="I119" s="266"/>
      <c r="J119" s="266"/>
      <c r="K119" s="59" t="str">
        <f t="shared" si="42"/>
        <v>:.</v>
      </c>
      <c r="L119" s="60">
        <f t="shared" si="43"/>
        <v>0</v>
      </c>
      <c r="M119" s="57" t="e">
        <f>VLOOKUP(L119,標準記録!$W$4:$X$25,2,1)</f>
        <v>#N/A</v>
      </c>
      <c r="N119" s="54">
        <v>1500</v>
      </c>
      <c r="O119" s="267"/>
      <c r="P119" s="266"/>
      <c r="Q119" s="266"/>
      <c r="R119" s="59" t="str">
        <f>CONCATENATE(O119,":",P119,".",Q119)</f>
        <v>:.</v>
      </c>
      <c r="S119" s="60">
        <f t="shared" si="44"/>
        <v>0</v>
      </c>
      <c r="T119" s="149" t="e">
        <f>VLOOKUP(S119,標準記録!$Y$4:$Z$25,2,1)</f>
        <v>#N/A</v>
      </c>
      <c r="U119" s="150" t="str">
        <f t="shared" si="37"/>
        <v>-:-.-</v>
      </c>
      <c r="V119" s="62">
        <f t="shared" si="41"/>
        <v>0</v>
      </c>
      <c r="W119" s="235" t="str">
        <f>IF(OR(H119="",O119=""),"-",(IF(LARGE((M119,T119),1)&gt;20,"N",LARGE((M119,T119),1))))</f>
        <v>-</v>
      </c>
      <c r="X119" s="268"/>
      <c r="Y119" s="348"/>
      <c r="Z119" s="348"/>
      <c r="AA119" s="271" t="s">
        <v>342</v>
      </c>
      <c r="AB119" s="289" t="s">
        <v>340</v>
      </c>
      <c r="AC119" s="285"/>
      <c r="AD119" s="93"/>
    </row>
    <row r="120" spans="1:32" ht="16" customHeight="1">
      <c r="A120" s="94"/>
      <c r="B120" s="86"/>
      <c r="C120" s="95"/>
      <c r="D120" s="196"/>
      <c r="E120" s="342"/>
      <c r="F120" s="166"/>
      <c r="G120" s="97"/>
      <c r="H120" s="88"/>
      <c r="I120" s="89"/>
      <c r="J120" s="89"/>
      <c r="K120" s="100"/>
      <c r="L120" s="101"/>
      <c r="M120" s="96"/>
      <c r="N120" s="86"/>
      <c r="O120" s="90"/>
      <c r="P120" s="89"/>
      <c r="Q120" s="89"/>
      <c r="R120" s="100"/>
      <c r="S120" s="101"/>
      <c r="T120" s="180"/>
      <c r="U120" s="181"/>
      <c r="V120" s="181"/>
      <c r="W120" s="86"/>
      <c r="X120" s="91"/>
      <c r="Y120" s="349"/>
      <c r="Z120" s="349"/>
      <c r="AA120" s="279"/>
      <c r="AB120" s="287"/>
      <c r="AC120" s="287"/>
      <c r="AD120" s="93"/>
    </row>
    <row r="121" spans="1:32" ht="16" customHeight="1">
      <c r="A121" s="94"/>
      <c r="B121" s="86"/>
      <c r="C121" s="95"/>
      <c r="D121" s="196"/>
      <c r="E121" s="342"/>
      <c r="F121" s="96"/>
      <c r="G121" s="97"/>
      <c r="H121" s="88"/>
      <c r="I121" s="89"/>
      <c r="J121" s="89"/>
      <c r="K121" s="100"/>
      <c r="L121" s="101"/>
      <c r="M121" s="96"/>
      <c r="N121" s="86"/>
      <c r="O121" s="90"/>
      <c r="P121" s="89"/>
      <c r="Q121" s="89"/>
      <c r="R121" s="100"/>
      <c r="S121" s="101"/>
      <c r="T121" s="180"/>
      <c r="U121" s="181"/>
      <c r="V121" s="181"/>
      <c r="W121" s="86"/>
      <c r="X121" s="91"/>
      <c r="Y121" s="349"/>
      <c r="Z121" s="349"/>
      <c r="AA121" s="279"/>
      <c r="AB121" s="287"/>
      <c r="AC121" s="287"/>
      <c r="AD121" s="93"/>
    </row>
    <row r="122" spans="1:32" ht="16" customHeight="1">
      <c r="A122" s="188" t="s">
        <v>90</v>
      </c>
      <c r="B122" s="106"/>
      <c r="C122" s="107"/>
      <c r="D122" s="197"/>
      <c r="E122" s="343"/>
      <c r="F122" s="109"/>
      <c r="G122" s="110"/>
      <c r="H122" s="111"/>
      <c r="I122" s="112"/>
      <c r="J122" s="112"/>
      <c r="K122" s="113"/>
      <c r="L122" s="114"/>
      <c r="M122" s="109"/>
      <c r="N122" s="106"/>
      <c r="O122" s="115"/>
      <c r="P122" s="112"/>
      <c r="Q122" s="112"/>
      <c r="R122" s="113"/>
      <c r="S122" s="114"/>
      <c r="T122" s="185"/>
      <c r="U122" s="186"/>
      <c r="V122" s="186"/>
      <c r="W122" s="106"/>
      <c r="X122" s="116"/>
      <c r="Y122" s="350"/>
      <c r="Z122" s="350"/>
      <c r="AA122" s="280"/>
      <c r="AB122" s="275"/>
      <c r="AC122" s="275"/>
      <c r="AD122" s="118"/>
    </row>
    <row r="123" spans="1:32" ht="16" customHeight="1">
      <c r="A123" s="53">
        <v>1</v>
      </c>
      <c r="B123" s="256" t="s">
        <v>188</v>
      </c>
      <c r="C123" s="257" t="s">
        <v>123</v>
      </c>
      <c r="D123" s="264"/>
      <c r="E123" s="332" t="str">
        <f>IF(D123="","",YEAR(D123))</f>
        <v/>
      </c>
      <c r="F123" s="57">
        <f>DATEDIF(D123,基礎データ!$C$8,"Y")</f>
        <v>125</v>
      </c>
      <c r="G123" s="58">
        <v>400</v>
      </c>
      <c r="H123" s="261"/>
      <c r="I123" s="262"/>
      <c r="J123" s="262"/>
      <c r="K123" s="59" t="str">
        <f>CONCATENATE(H123,":",I123,".",J123)</f>
        <v>:.</v>
      </c>
      <c r="L123" s="60">
        <f>(H123*60)+I123+(J123/100)</f>
        <v>0</v>
      </c>
      <c r="M123" s="57" t="e">
        <f>VLOOKUP(L123,標準記録!$W$29:$X$50,2,1)</f>
        <v>#N/A</v>
      </c>
      <c r="N123" s="54">
        <v>1500</v>
      </c>
      <c r="O123" s="263"/>
      <c r="P123" s="262"/>
      <c r="Q123" s="262"/>
      <c r="R123" s="59" t="str">
        <f>CONCATENATE(O123,":",P123,".",Q123)</f>
        <v>:.</v>
      </c>
      <c r="S123" s="60">
        <f>(O123*60)+P123+(Q123/100)</f>
        <v>0</v>
      </c>
      <c r="T123" s="149" t="e">
        <f>VLOOKUP(S123,標準記録!$Y$29:$Z$50,2,1)</f>
        <v>#N/A</v>
      </c>
      <c r="U123" s="150" t="str">
        <f t="shared" ref="U123:U142" si="45">IFERROR((K123+R123),"-:-.-")</f>
        <v>-:-.-</v>
      </c>
      <c r="V123" s="62">
        <f>(L123)+S123</f>
        <v>0</v>
      </c>
      <c r="W123" s="235" t="str">
        <f>IF(OR(H123="",O123=""),"-",(IF(LARGE((M123,T123),1)&gt;20,"N",LARGE((M123,T123),1))))</f>
        <v>-</v>
      </c>
      <c r="X123" s="259"/>
      <c r="Y123" s="347"/>
      <c r="Z123" s="347"/>
      <c r="AA123" s="271" t="s">
        <v>342</v>
      </c>
      <c r="AB123" s="289" t="s">
        <v>340</v>
      </c>
      <c r="AC123" s="284"/>
      <c r="AD123" s="85"/>
      <c r="AF123" s="34"/>
    </row>
    <row r="124" spans="1:32" ht="16" customHeight="1">
      <c r="A124" s="53">
        <v>2</v>
      </c>
      <c r="B124" s="256" t="s">
        <v>189</v>
      </c>
      <c r="C124" s="257" t="s">
        <v>123</v>
      </c>
      <c r="D124" s="258"/>
      <c r="E124" s="332" t="str">
        <f t="shared" ref="E124:E142" si="46">IF(D124="","",YEAR(D124))</f>
        <v/>
      </c>
      <c r="F124" s="57">
        <f>DATEDIF(D124,基礎データ!$C$8,"Y")</f>
        <v>125</v>
      </c>
      <c r="G124" s="58">
        <v>400</v>
      </c>
      <c r="H124" s="261"/>
      <c r="I124" s="262"/>
      <c r="J124" s="262"/>
      <c r="K124" s="59" t="str">
        <f t="shared" ref="K124:K141" si="47">CONCATENATE(H124,":",I124,".",J124)</f>
        <v>:.</v>
      </c>
      <c r="L124" s="60">
        <f t="shared" ref="L124:L131" si="48">(H124*60)+I124+(J124/100)</f>
        <v>0</v>
      </c>
      <c r="M124" s="57" t="e">
        <f>VLOOKUP(L124,標準記録!$W$29:$X$50,2,1)</f>
        <v>#N/A</v>
      </c>
      <c r="N124" s="54">
        <v>1500</v>
      </c>
      <c r="O124" s="263"/>
      <c r="P124" s="262"/>
      <c r="Q124" s="262"/>
      <c r="R124" s="59" t="str">
        <f t="shared" ref="R124:R141" si="49">CONCATENATE(O124,":",P124,".",Q124)</f>
        <v>:.</v>
      </c>
      <c r="S124" s="60">
        <f t="shared" ref="S124:S142" si="50">(O124*60)+P124+(Q124/100)</f>
        <v>0</v>
      </c>
      <c r="T124" s="149" t="e">
        <f>VLOOKUP(S124,標準記録!$Y$29:$Z$50,2,1)</f>
        <v>#N/A</v>
      </c>
      <c r="U124" s="150" t="str">
        <f t="shared" si="45"/>
        <v>-:-.-</v>
      </c>
      <c r="V124" s="62">
        <f t="shared" ref="V124:V142" si="51">(L124)+S124</f>
        <v>0</v>
      </c>
      <c r="W124" s="235" t="str">
        <f>IF(OR(H124="",O124=""),"-",(IF(LARGE((M124,T124),1)&gt;20,"N",LARGE((M124,T124),1))))</f>
        <v>-</v>
      </c>
      <c r="X124" s="259"/>
      <c r="Y124" s="347"/>
      <c r="Z124" s="347"/>
      <c r="AA124" s="271" t="s">
        <v>342</v>
      </c>
      <c r="AB124" s="289" t="s">
        <v>340</v>
      </c>
      <c r="AC124" s="285"/>
      <c r="AD124" s="85"/>
    </row>
    <row r="125" spans="1:32" ht="16" customHeight="1">
      <c r="A125" s="53">
        <v>3</v>
      </c>
      <c r="B125" s="256" t="s">
        <v>190</v>
      </c>
      <c r="C125" s="257" t="s">
        <v>123</v>
      </c>
      <c r="D125" s="258"/>
      <c r="E125" s="332" t="str">
        <f t="shared" si="46"/>
        <v/>
      </c>
      <c r="F125" s="57">
        <f>DATEDIF(D125,基礎データ!$C$8,"Y")</f>
        <v>125</v>
      </c>
      <c r="G125" s="58">
        <v>400</v>
      </c>
      <c r="H125" s="261"/>
      <c r="I125" s="262"/>
      <c r="J125" s="262"/>
      <c r="K125" s="59" t="str">
        <f t="shared" si="47"/>
        <v>:.</v>
      </c>
      <c r="L125" s="60">
        <f t="shared" si="48"/>
        <v>0</v>
      </c>
      <c r="M125" s="57" t="e">
        <f>VLOOKUP(L125,標準記録!$W$29:$X$50,2,1)</f>
        <v>#N/A</v>
      </c>
      <c r="N125" s="54">
        <v>1500</v>
      </c>
      <c r="O125" s="263"/>
      <c r="P125" s="262"/>
      <c r="Q125" s="262"/>
      <c r="R125" s="59" t="str">
        <f t="shared" si="49"/>
        <v>:.</v>
      </c>
      <c r="S125" s="60">
        <f t="shared" si="50"/>
        <v>0</v>
      </c>
      <c r="T125" s="149" t="e">
        <f>VLOOKUP(S125,標準記録!$Y$29:$Z$50,2,1)</f>
        <v>#N/A</v>
      </c>
      <c r="U125" s="150" t="str">
        <f t="shared" si="45"/>
        <v>-:-.-</v>
      </c>
      <c r="V125" s="62">
        <f t="shared" si="51"/>
        <v>0</v>
      </c>
      <c r="W125" s="235" t="str">
        <f>IF(OR(H125="",O125=""),"-",(IF(LARGE((M125,T125),1)&gt;20,"N",LARGE((M125,T125),1))))</f>
        <v>-</v>
      </c>
      <c r="X125" s="259"/>
      <c r="Y125" s="347"/>
      <c r="Z125" s="347"/>
      <c r="AA125" s="271" t="s">
        <v>342</v>
      </c>
      <c r="AB125" s="289" t="s">
        <v>340</v>
      </c>
      <c r="AC125" s="284"/>
      <c r="AD125" s="85"/>
    </row>
    <row r="126" spans="1:32" ht="16" customHeight="1">
      <c r="A126" s="53">
        <v>4</v>
      </c>
      <c r="B126" s="256" t="s">
        <v>191</v>
      </c>
      <c r="C126" s="257" t="s">
        <v>123</v>
      </c>
      <c r="D126" s="258"/>
      <c r="E126" s="332" t="str">
        <f t="shared" si="46"/>
        <v/>
      </c>
      <c r="F126" s="57">
        <f>DATEDIF(D126,基礎データ!$C$8,"Y")</f>
        <v>125</v>
      </c>
      <c r="G126" s="97">
        <v>400</v>
      </c>
      <c r="H126" s="261"/>
      <c r="I126" s="262"/>
      <c r="J126" s="262"/>
      <c r="K126" s="244" t="str">
        <f t="shared" si="47"/>
        <v>:.</v>
      </c>
      <c r="L126" s="245">
        <f t="shared" si="48"/>
        <v>0</v>
      </c>
      <c r="M126" s="243" t="e">
        <f>VLOOKUP(L126,標準記録!$W$29:$X$50,2,1)</f>
        <v>#N/A</v>
      </c>
      <c r="N126" s="86">
        <v>1500</v>
      </c>
      <c r="O126" s="263"/>
      <c r="P126" s="262"/>
      <c r="Q126" s="262"/>
      <c r="R126" s="244" t="str">
        <f>CONCATENATE(O126,":",P126,".",Q126)</f>
        <v>:.</v>
      </c>
      <c r="S126" s="245">
        <f t="shared" si="50"/>
        <v>0</v>
      </c>
      <c r="T126" s="246" t="e">
        <f>VLOOKUP(S126,標準記録!$Y$29:$Z$50,2,1)</f>
        <v>#N/A</v>
      </c>
      <c r="U126" s="247" t="str">
        <f t="shared" si="45"/>
        <v>-:-.-</v>
      </c>
      <c r="V126" s="248">
        <f t="shared" si="51"/>
        <v>0</v>
      </c>
      <c r="W126" s="235" t="str">
        <f>IF(OR(H126="",O126=""),"-",(IF(LARGE((M126,T126),1)&gt;20,"N",LARGE((M126,T126),1))))</f>
        <v>-</v>
      </c>
      <c r="X126" s="259"/>
      <c r="Y126" s="347"/>
      <c r="Z126" s="347"/>
      <c r="AA126" s="271" t="s">
        <v>342</v>
      </c>
      <c r="AB126" s="289" t="s">
        <v>340</v>
      </c>
      <c r="AC126" s="285"/>
      <c r="AD126" s="85"/>
    </row>
    <row r="127" spans="1:32" ht="16.5" customHeight="1">
      <c r="A127" s="53">
        <v>5</v>
      </c>
      <c r="B127" s="256" t="s">
        <v>192</v>
      </c>
      <c r="C127" s="257" t="s">
        <v>123</v>
      </c>
      <c r="D127" s="258"/>
      <c r="E127" s="332" t="str">
        <f t="shared" si="46"/>
        <v/>
      </c>
      <c r="F127" s="57">
        <f>DATEDIF(D127,基礎データ!$C$8,"Y")</f>
        <v>125</v>
      </c>
      <c r="G127" s="58">
        <v>400</v>
      </c>
      <c r="H127" s="261"/>
      <c r="I127" s="262"/>
      <c r="J127" s="262"/>
      <c r="K127" s="59" t="str">
        <f t="shared" si="47"/>
        <v>:.</v>
      </c>
      <c r="L127" s="60">
        <f t="shared" si="48"/>
        <v>0</v>
      </c>
      <c r="M127" s="57" t="e">
        <f>VLOOKUP(L127,標準記録!$W$29:$X$50,2,1)</f>
        <v>#N/A</v>
      </c>
      <c r="N127" s="54">
        <v>1500</v>
      </c>
      <c r="O127" s="263"/>
      <c r="P127" s="262"/>
      <c r="Q127" s="262"/>
      <c r="R127" s="59" t="str">
        <f t="shared" si="49"/>
        <v>:.</v>
      </c>
      <c r="S127" s="60">
        <f t="shared" si="50"/>
        <v>0</v>
      </c>
      <c r="T127" s="149" t="e">
        <f>VLOOKUP(S127,標準記録!$Y$29:$Z$50,2,1)</f>
        <v>#N/A</v>
      </c>
      <c r="U127" s="150" t="str">
        <f t="shared" si="45"/>
        <v>-:-.-</v>
      </c>
      <c r="V127" s="62">
        <f>(L127)+S127</f>
        <v>0</v>
      </c>
      <c r="W127" s="235" t="str">
        <f>IF(OR(H127="",O127=""),"-",(IF(LARGE((M127,T127),1)&gt;20,"N",LARGE((M127,T127),1))))</f>
        <v>-</v>
      </c>
      <c r="X127" s="259"/>
      <c r="Y127" s="347"/>
      <c r="Z127" s="347"/>
      <c r="AA127" s="271" t="s">
        <v>342</v>
      </c>
      <c r="AB127" s="289" t="s">
        <v>340</v>
      </c>
      <c r="AC127" s="284"/>
      <c r="AD127" s="85"/>
    </row>
    <row r="128" spans="1:32" ht="16.5" customHeight="1">
      <c r="A128" s="53">
        <v>6</v>
      </c>
      <c r="B128" s="256" t="s">
        <v>193</v>
      </c>
      <c r="C128" s="257" t="s">
        <v>123</v>
      </c>
      <c r="D128" s="258"/>
      <c r="E128" s="332" t="str">
        <f t="shared" si="46"/>
        <v/>
      </c>
      <c r="F128" s="57">
        <f>DATEDIF(D128,基礎データ!$C$8,"Y")</f>
        <v>125</v>
      </c>
      <c r="G128" s="58">
        <v>400</v>
      </c>
      <c r="H128" s="261"/>
      <c r="I128" s="262"/>
      <c r="J128" s="262"/>
      <c r="K128" s="59" t="str">
        <f t="shared" si="47"/>
        <v>:.</v>
      </c>
      <c r="L128" s="60">
        <f t="shared" si="48"/>
        <v>0</v>
      </c>
      <c r="M128" s="57" t="e">
        <f>VLOOKUP(L128,標準記録!$W$29:$X$50,2,1)</f>
        <v>#N/A</v>
      </c>
      <c r="N128" s="54">
        <v>1500</v>
      </c>
      <c r="O128" s="263"/>
      <c r="P128" s="262"/>
      <c r="Q128" s="262"/>
      <c r="R128" s="59" t="str">
        <f t="shared" si="49"/>
        <v>:.</v>
      </c>
      <c r="S128" s="60">
        <f t="shared" si="50"/>
        <v>0</v>
      </c>
      <c r="T128" s="149" t="e">
        <f>VLOOKUP(S128,標準記録!$Y$29:$Z$50,2,1)</f>
        <v>#N/A</v>
      </c>
      <c r="U128" s="150" t="str">
        <f t="shared" si="45"/>
        <v>-:-.-</v>
      </c>
      <c r="V128" s="62">
        <f t="shared" si="51"/>
        <v>0</v>
      </c>
      <c r="W128" s="235" t="str">
        <f>IF(OR(H128="",O128=""),"-",(IF(LARGE((M128,T128),1)&gt;20,"N",LARGE((M128,T128),1))))</f>
        <v>-</v>
      </c>
      <c r="X128" s="259"/>
      <c r="Y128" s="347"/>
      <c r="Z128" s="347"/>
      <c r="AA128" s="271" t="s">
        <v>342</v>
      </c>
      <c r="AB128" s="289" t="s">
        <v>340</v>
      </c>
      <c r="AC128" s="285"/>
      <c r="AD128" s="85"/>
    </row>
    <row r="129" spans="1:30" ht="16.5" customHeight="1">
      <c r="A129" s="53">
        <v>7</v>
      </c>
      <c r="B129" s="256" t="s">
        <v>194</v>
      </c>
      <c r="C129" s="257" t="s">
        <v>123</v>
      </c>
      <c r="D129" s="258"/>
      <c r="E129" s="332" t="str">
        <f t="shared" si="46"/>
        <v/>
      </c>
      <c r="F129" s="57">
        <f>DATEDIF(D129,基礎データ!$C$8,"Y")</f>
        <v>125</v>
      </c>
      <c r="G129" s="58">
        <v>400</v>
      </c>
      <c r="H129" s="261"/>
      <c r="I129" s="262"/>
      <c r="J129" s="262"/>
      <c r="K129" s="59" t="str">
        <f t="shared" si="47"/>
        <v>:.</v>
      </c>
      <c r="L129" s="60">
        <f t="shared" si="48"/>
        <v>0</v>
      </c>
      <c r="M129" s="57" t="e">
        <f>VLOOKUP(L129,標準記録!$W$29:$X$50,2,1)</f>
        <v>#N/A</v>
      </c>
      <c r="N129" s="54">
        <v>1500</v>
      </c>
      <c r="O129" s="263"/>
      <c r="P129" s="262"/>
      <c r="Q129" s="262"/>
      <c r="R129" s="59" t="str">
        <f t="shared" si="49"/>
        <v>:.</v>
      </c>
      <c r="S129" s="60">
        <f t="shared" si="50"/>
        <v>0</v>
      </c>
      <c r="T129" s="149" t="e">
        <f>VLOOKUP(S129,標準記録!$Y$29:$Z$50,2,1)</f>
        <v>#N/A</v>
      </c>
      <c r="U129" s="150" t="str">
        <f t="shared" si="45"/>
        <v>-:-.-</v>
      </c>
      <c r="V129" s="62">
        <f t="shared" si="51"/>
        <v>0</v>
      </c>
      <c r="W129" s="235" t="str">
        <f>IF(OR(H129="",O129=""),"-",(IF(LARGE((M129,T129),1)&gt;20,"N",LARGE((M129,T129),1))))</f>
        <v>-</v>
      </c>
      <c r="X129" s="259"/>
      <c r="Y129" s="347"/>
      <c r="Z129" s="347"/>
      <c r="AA129" s="271" t="s">
        <v>342</v>
      </c>
      <c r="AB129" s="289" t="s">
        <v>340</v>
      </c>
      <c r="AC129" s="284"/>
      <c r="AD129" s="85"/>
    </row>
    <row r="130" spans="1:30" ht="16.5" customHeight="1">
      <c r="A130" s="53">
        <v>8</v>
      </c>
      <c r="B130" s="256" t="s">
        <v>195</v>
      </c>
      <c r="C130" s="257" t="s">
        <v>123</v>
      </c>
      <c r="D130" s="258"/>
      <c r="E130" s="332" t="str">
        <f t="shared" si="46"/>
        <v/>
      </c>
      <c r="F130" s="57">
        <f>DATEDIF(D130,基礎データ!$C$8,"Y")</f>
        <v>125</v>
      </c>
      <c r="G130" s="58">
        <v>400</v>
      </c>
      <c r="H130" s="261"/>
      <c r="I130" s="262"/>
      <c r="J130" s="262"/>
      <c r="K130" s="59" t="str">
        <f t="shared" si="47"/>
        <v>:.</v>
      </c>
      <c r="L130" s="60">
        <f t="shared" si="48"/>
        <v>0</v>
      </c>
      <c r="M130" s="57" t="e">
        <f>VLOOKUP(L130,標準記録!$W$29:$X$50,2,1)</f>
        <v>#N/A</v>
      </c>
      <c r="N130" s="54">
        <v>1500</v>
      </c>
      <c r="O130" s="263"/>
      <c r="P130" s="262"/>
      <c r="Q130" s="262"/>
      <c r="R130" s="59" t="str">
        <f t="shared" si="49"/>
        <v>:.</v>
      </c>
      <c r="S130" s="60">
        <f t="shared" si="50"/>
        <v>0</v>
      </c>
      <c r="T130" s="149" t="e">
        <f>VLOOKUP(S130,標準記録!$Y$29:$Z$50,2,1)</f>
        <v>#N/A</v>
      </c>
      <c r="U130" s="150" t="str">
        <f t="shared" si="45"/>
        <v>-:-.-</v>
      </c>
      <c r="V130" s="62">
        <f t="shared" si="51"/>
        <v>0</v>
      </c>
      <c r="W130" s="235" t="str">
        <f>IF(OR(H130="",O130=""),"-",(IF(LARGE((M130,T130),1)&gt;20,"N",LARGE((M130,T130),1))))</f>
        <v>-</v>
      </c>
      <c r="X130" s="259"/>
      <c r="Y130" s="347"/>
      <c r="Z130" s="347"/>
      <c r="AA130" s="271" t="s">
        <v>342</v>
      </c>
      <c r="AB130" s="289" t="s">
        <v>340</v>
      </c>
      <c r="AC130" s="285"/>
      <c r="AD130" s="85"/>
    </row>
    <row r="131" spans="1:30" ht="16.5" customHeight="1">
      <c r="A131" s="53">
        <v>9</v>
      </c>
      <c r="B131" s="256" t="s">
        <v>196</v>
      </c>
      <c r="C131" s="257" t="s">
        <v>123</v>
      </c>
      <c r="D131" s="258"/>
      <c r="E131" s="332" t="str">
        <f t="shared" si="46"/>
        <v/>
      </c>
      <c r="F131" s="57">
        <f>DATEDIF(D131,基礎データ!$C$8,"Y")</f>
        <v>125</v>
      </c>
      <c r="G131" s="58">
        <v>400</v>
      </c>
      <c r="H131" s="261"/>
      <c r="I131" s="262"/>
      <c r="J131" s="262"/>
      <c r="K131" s="59" t="str">
        <f t="shared" si="47"/>
        <v>:.</v>
      </c>
      <c r="L131" s="60">
        <f t="shared" si="48"/>
        <v>0</v>
      </c>
      <c r="M131" s="57" t="e">
        <f>VLOOKUP(L131,標準記録!$W$29:$X$50,2,1)</f>
        <v>#N/A</v>
      </c>
      <c r="N131" s="54">
        <v>1500</v>
      </c>
      <c r="O131" s="263"/>
      <c r="P131" s="262"/>
      <c r="Q131" s="262"/>
      <c r="R131" s="59" t="str">
        <f t="shared" si="49"/>
        <v>:.</v>
      </c>
      <c r="S131" s="60">
        <f t="shared" si="50"/>
        <v>0</v>
      </c>
      <c r="T131" s="149" t="e">
        <f>VLOOKUP(S131,標準記録!$Y$29:$Z$50,2,1)</f>
        <v>#N/A</v>
      </c>
      <c r="U131" s="150" t="str">
        <f t="shared" si="45"/>
        <v>-:-.-</v>
      </c>
      <c r="V131" s="62">
        <f t="shared" si="51"/>
        <v>0</v>
      </c>
      <c r="W131" s="235" t="str">
        <f>IF(OR(H131="",O131=""),"-",(IF(LARGE((M131,T131),1)&gt;20,"N",LARGE((M131,T131),1))))</f>
        <v>-</v>
      </c>
      <c r="X131" s="259"/>
      <c r="Y131" s="347"/>
      <c r="Z131" s="347"/>
      <c r="AA131" s="271" t="s">
        <v>342</v>
      </c>
      <c r="AB131" s="289" t="s">
        <v>340</v>
      </c>
      <c r="AC131" s="284"/>
      <c r="AD131" s="85"/>
    </row>
    <row r="132" spans="1:30" ht="16.5" customHeight="1">
      <c r="A132" s="53">
        <v>10</v>
      </c>
      <c r="B132" s="256" t="s">
        <v>197</v>
      </c>
      <c r="C132" s="257" t="s">
        <v>123</v>
      </c>
      <c r="D132" s="258"/>
      <c r="E132" s="332" t="str">
        <f t="shared" si="46"/>
        <v/>
      </c>
      <c r="F132" s="57">
        <f>DATEDIF(D132,基礎データ!$C$8,"Y")</f>
        <v>125</v>
      </c>
      <c r="G132" s="58">
        <v>400</v>
      </c>
      <c r="H132" s="88"/>
      <c r="I132" s="89"/>
      <c r="J132" s="89"/>
      <c r="K132" s="59" t="str">
        <f t="shared" si="47"/>
        <v>:.</v>
      </c>
      <c r="L132" s="60">
        <f>(H132*60)+I132+(J132/100)</f>
        <v>0</v>
      </c>
      <c r="M132" s="57" t="e">
        <f>VLOOKUP(L132,標準記録!$W$29:$X$50,2,1)</f>
        <v>#N/A</v>
      </c>
      <c r="N132" s="54">
        <v>1500</v>
      </c>
      <c r="O132" s="88"/>
      <c r="P132" s="89"/>
      <c r="Q132" s="89"/>
      <c r="R132" s="59" t="str">
        <f t="shared" si="49"/>
        <v>:.</v>
      </c>
      <c r="S132" s="60">
        <f t="shared" si="50"/>
        <v>0</v>
      </c>
      <c r="T132" s="149" t="e">
        <f>VLOOKUP(S132,標準記録!$Y$29:$Z$50,2,1)</f>
        <v>#N/A</v>
      </c>
      <c r="U132" s="150" t="str">
        <f t="shared" si="45"/>
        <v>-:-.-</v>
      </c>
      <c r="V132" s="62">
        <f>(L132)+S132</f>
        <v>0</v>
      </c>
      <c r="W132" s="235" t="str">
        <f>IF(OR(H132="",O132=""),"-",(IF(LARGE((M132,T132),1)&gt;20,"N",LARGE((M132,T132),1))))</f>
        <v>-</v>
      </c>
      <c r="X132" s="64"/>
      <c r="Y132" s="351"/>
      <c r="Z132" s="351"/>
      <c r="AA132" s="271" t="s">
        <v>342</v>
      </c>
      <c r="AB132" s="289" t="s">
        <v>340</v>
      </c>
      <c r="AC132" s="285"/>
      <c r="AD132" s="85"/>
    </row>
    <row r="133" spans="1:30" ht="16.5" customHeight="1">
      <c r="A133" s="53">
        <v>11</v>
      </c>
      <c r="B133" s="256" t="s">
        <v>198</v>
      </c>
      <c r="C133" s="257" t="s">
        <v>123</v>
      </c>
      <c r="D133" s="258"/>
      <c r="E133" s="332" t="str">
        <f t="shared" si="46"/>
        <v/>
      </c>
      <c r="F133" s="57">
        <f>DATEDIF(D133,基礎データ!$C$8,"Y")</f>
        <v>125</v>
      </c>
      <c r="G133" s="58">
        <v>400</v>
      </c>
      <c r="H133" s="88"/>
      <c r="I133" s="89"/>
      <c r="J133" s="89"/>
      <c r="K133" s="59" t="str">
        <f t="shared" si="47"/>
        <v>:.</v>
      </c>
      <c r="L133" s="60">
        <f>(H133*60)+I133+(J133/100)</f>
        <v>0</v>
      </c>
      <c r="M133" s="57" t="e">
        <f>VLOOKUP(L133,標準記録!$W$29:$X$50,2,1)</f>
        <v>#N/A</v>
      </c>
      <c r="N133" s="54">
        <v>1500</v>
      </c>
      <c r="O133" s="88"/>
      <c r="P133" s="89"/>
      <c r="Q133" s="89"/>
      <c r="R133" s="59" t="str">
        <f t="shared" si="49"/>
        <v>:.</v>
      </c>
      <c r="S133" s="60">
        <f t="shared" si="50"/>
        <v>0</v>
      </c>
      <c r="T133" s="149" t="e">
        <f>VLOOKUP(S133,標準記録!$Y$29:$Z$50,2,1)</f>
        <v>#N/A</v>
      </c>
      <c r="U133" s="150" t="str">
        <f t="shared" si="45"/>
        <v>-:-.-</v>
      </c>
      <c r="V133" s="62">
        <f t="shared" si="51"/>
        <v>0</v>
      </c>
      <c r="W133" s="235" t="str">
        <f>IF(OR(H133="",O133=""),"-",(IF(LARGE((M133,T133),1)&gt;20,"N",LARGE((M133,T133),1))))</f>
        <v>-</v>
      </c>
      <c r="X133" s="64"/>
      <c r="Y133" s="351"/>
      <c r="Z133" s="351"/>
      <c r="AA133" s="271" t="s">
        <v>342</v>
      </c>
      <c r="AB133" s="289" t="s">
        <v>340</v>
      </c>
      <c r="AC133" s="284"/>
      <c r="AD133" s="85"/>
    </row>
    <row r="134" spans="1:30" ht="16.5" customHeight="1">
      <c r="A134" s="53">
        <v>12</v>
      </c>
      <c r="B134" s="256" t="s">
        <v>199</v>
      </c>
      <c r="C134" s="257" t="s">
        <v>123</v>
      </c>
      <c r="D134" s="258"/>
      <c r="E134" s="332" t="str">
        <f t="shared" si="46"/>
        <v/>
      </c>
      <c r="F134" s="57">
        <f>DATEDIF(D134,基礎データ!$C$8,"Y")</f>
        <v>125</v>
      </c>
      <c r="G134" s="58">
        <v>400</v>
      </c>
      <c r="H134" s="88"/>
      <c r="I134" s="89"/>
      <c r="J134" s="89"/>
      <c r="K134" s="59" t="str">
        <f t="shared" si="47"/>
        <v>:.</v>
      </c>
      <c r="L134" s="60">
        <f>(H134*60)+I134+(J134/100)</f>
        <v>0</v>
      </c>
      <c r="M134" s="57" t="e">
        <f>VLOOKUP(L134,標準記録!$W$29:$X$50,2,1)</f>
        <v>#N/A</v>
      </c>
      <c r="N134" s="54">
        <v>1500</v>
      </c>
      <c r="O134" s="88"/>
      <c r="P134" s="89"/>
      <c r="Q134" s="89"/>
      <c r="R134" s="59" t="str">
        <f t="shared" si="49"/>
        <v>:.</v>
      </c>
      <c r="S134" s="60">
        <f t="shared" si="50"/>
        <v>0</v>
      </c>
      <c r="T134" s="149" t="e">
        <f>VLOOKUP(S134,標準記録!$Y$29:$Z$50,2,1)</f>
        <v>#N/A</v>
      </c>
      <c r="U134" s="150" t="str">
        <f t="shared" si="45"/>
        <v>-:-.-</v>
      </c>
      <c r="V134" s="62">
        <f t="shared" si="51"/>
        <v>0</v>
      </c>
      <c r="W134" s="235" t="str">
        <f>IF(OR(H134="",O134=""),"-",(IF(LARGE((M134,T134),1)&gt;20,"N",LARGE((M134,T134),1))))</f>
        <v>-</v>
      </c>
      <c r="X134" s="64"/>
      <c r="Y134" s="351"/>
      <c r="Z134" s="351"/>
      <c r="AA134" s="271" t="s">
        <v>342</v>
      </c>
      <c r="AB134" s="289" t="s">
        <v>340</v>
      </c>
      <c r="AC134" s="285"/>
      <c r="AD134" s="85"/>
    </row>
    <row r="135" spans="1:30" ht="16.5" customHeight="1">
      <c r="A135" s="53">
        <v>13</v>
      </c>
      <c r="B135" s="256" t="s">
        <v>200</v>
      </c>
      <c r="C135" s="257" t="s">
        <v>123</v>
      </c>
      <c r="D135" s="258"/>
      <c r="E135" s="332" t="str">
        <f t="shared" si="46"/>
        <v/>
      </c>
      <c r="F135" s="57">
        <f>DATEDIF(D135,基礎データ!$C$8,"Y")</f>
        <v>125</v>
      </c>
      <c r="G135" s="58">
        <v>400</v>
      </c>
      <c r="H135" s="88"/>
      <c r="I135" s="89"/>
      <c r="J135" s="89"/>
      <c r="K135" s="59" t="str">
        <f t="shared" si="47"/>
        <v>:.</v>
      </c>
      <c r="L135" s="60">
        <f t="shared" ref="L135:L142" si="52">(H135*60)+I135+(J135/100)</f>
        <v>0</v>
      </c>
      <c r="M135" s="57" t="e">
        <f>VLOOKUP(L135,標準記録!$W$29:$X$50,2,1)</f>
        <v>#N/A</v>
      </c>
      <c r="N135" s="54">
        <v>1500</v>
      </c>
      <c r="O135" s="88"/>
      <c r="P135" s="89"/>
      <c r="Q135" s="89"/>
      <c r="R135" s="59" t="str">
        <f t="shared" si="49"/>
        <v>:.</v>
      </c>
      <c r="S135" s="60">
        <f t="shared" si="50"/>
        <v>0</v>
      </c>
      <c r="T135" s="149" t="e">
        <f>VLOOKUP(S135,標準記録!$Y$29:$Z$50,2,1)</f>
        <v>#N/A</v>
      </c>
      <c r="U135" s="150" t="str">
        <f t="shared" si="45"/>
        <v>-:-.-</v>
      </c>
      <c r="V135" s="62">
        <f t="shared" si="51"/>
        <v>0</v>
      </c>
      <c r="W135" s="235" t="str">
        <f>IF(OR(H135="",O135=""),"-",(IF(LARGE((M135,T135),1)&gt;20,"N",LARGE((M135,T135),1))))</f>
        <v>-</v>
      </c>
      <c r="X135" s="64"/>
      <c r="Y135" s="351"/>
      <c r="Z135" s="351"/>
      <c r="AA135" s="271" t="s">
        <v>342</v>
      </c>
      <c r="AB135" s="289" t="s">
        <v>340</v>
      </c>
      <c r="AC135" s="284"/>
      <c r="AD135" s="85"/>
    </row>
    <row r="136" spans="1:30" ht="16.5" customHeight="1">
      <c r="A136" s="53">
        <v>14</v>
      </c>
      <c r="B136" s="256" t="s">
        <v>201</v>
      </c>
      <c r="C136" s="257" t="s">
        <v>123</v>
      </c>
      <c r="D136" s="258"/>
      <c r="E136" s="332" t="str">
        <f t="shared" si="46"/>
        <v/>
      </c>
      <c r="F136" s="57">
        <f>DATEDIF(D136,基礎データ!$C$8,"Y")</f>
        <v>125</v>
      </c>
      <c r="G136" s="58">
        <v>400</v>
      </c>
      <c r="H136" s="88"/>
      <c r="I136" s="89"/>
      <c r="J136" s="89"/>
      <c r="K136" s="59" t="str">
        <f t="shared" si="47"/>
        <v>:.</v>
      </c>
      <c r="L136" s="60">
        <f t="shared" si="52"/>
        <v>0</v>
      </c>
      <c r="M136" s="57" t="e">
        <f>VLOOKUP(L136,標準記録!$W$29:$X$50,2,1)</f>
        <v>#N/A</v>
      </c>
      <c r="N136" s="54">
        <v>1500</v>
      </c>
      <c r="O136" s="88"/>
      <c r="P136" s="89"/>
      <c r="Q136" s="89"/>
      <c r="R136" s="59" t="str">
        <f t="shared" si="49"/>
        <v>:.</v>
      </c>
      <c r="S136" s="60">
        <f t="shared" si="50"/>
        <v>0</v>
      </c>
      <c r="T136" s="149" t="e">
        <f>VLOOKUP(S136,標準記録!$Y$29:$Z$50,2,1)</f>
        <v>#N/A</v>
      </c>
      <c r="U136" s="150" t="str">
        <f t="shared" si="45"/>
        <v>-:-.-</v>
      </c>
      <c r="V136" s="62">
        <f t="shared" si="51"/>
        <v>0</v>
      </c>
      <c r="W136" s="235" t="str">
        <f>IF(OR(H136="",O136=""),"-",(IF(LARGE((M136,T136),1)&gt;20,"N",LARGE((M136,T136),1))))</f>
        <v>-</v>
      </c>
      <c r="X136" s="64"/>
      <c r="Y136" s="351"/>
      <c r="Z136" s="351"/>
      <c r="AA136" s="271" t="s">
        <v>342</v>
      </c>
      <c r="AB136" s="289" t="s">
        <v>340</v>
      </c>
      <c r="AC136" s="285"/>
      <c r="AD136" s="85"/>
    </row>
    <row r="137" spans="1:30" ht="16.5" customHeight="1">
      <c r="A137" s="53">
        <v>15</v>
      </c>
      <c r="B137" s="256" t="s">
        <v>202</v>
      </c>
      <c r="C137" s="257" t="s">
        <v>123</v>
      </c>
      <c r="D137" s="258"/>
      <c r="E137" s="332" t="str">
        <f t="shared" si="46"/>
        <v/>
      </c>
      <c r="F137" s="57">
        <f>DATEDIF(D137,基礎データ!$C$8,"Y")</f>
        <v>125</v>
      </c>
      <c r="G137" s="58">
        <v>400</v>
      </c>
      <c r="H137" s="88"/>
      <c r="I137" s="89"/>
      <c r="J137" s="89"/>
      <c r="K137" s="59" t="str">
        <f t="shared" si="47"/>
        <v>:.</v>
      </c>
      <c r="L137" s="60">
        <f t="shared" si="52"/>
        <v>0</v>
      </c>
      <c r="M137" s="57" t="e">
        <f>VLOOKUP(L137,標準記録!$W$29:$X$50,2,1)</f>
        <v>#N/A</v>
      </c>
      <c r="N137" s="54">
        <v>1500</v>
      </c>
      <c r="O137" s="88"/>
      <c r="P137" s="89"/>
      <c r="Q137" s="89"/>
      <c r="R137" s="59" t="str">
        <f t="shared" si="49"/>
        <v>:.</v>
      </c>
      <c r="S137" s="60">
        <f t="shared" si="50"/>
        <v>0</v>
      </c>
      <c r="T137" s="149" t="e">
        <f>VLOOKUP(S137,標準記録!$Y$29:$Z$50,2,1)</f>
        <v>#N/A</v>
      </c>
      <c r="U137" s="150" t="str">
        <f t="shared" si="45"/>
        <v>-:-.-</v>
      </c>
      <c r="V137" s="62">
        <f t="shared" si="51"/>
        <v>0</v>
      </c>
      <c r="W137" s="235" t="str">
        <f>IF(OR(H137="",O137=""),"-",(IF(LARGE((M137,T137),1)&gt;20,"N",LARGE((M137,T137),1))))</f>
        <v>-</v>
      </c>
      <c r="X137" s="64"/>
      <c r="Y137" s="351"/>
      <c r="Z137" s="351"/>
      <c r="AA137" s="271" t="s">
        <v>342</v>
      </c>
      <c r="AB137" s="289" t="s">
        <v>340</v>
      </c>
      <c r="AC137" s="284"/>
      <c r="AD137" s="85"/>
    </row>
    <row r="138" spans="1:30" ht="16.5" customHeight="1">
      <c r="A138" s="53">
        <v>16</v>
      </c>
      <c r="B138" s="256" t="s">
        <v>203</v>
      </c>
      <c r="C138" s="257" t="s">
        <v>123</v>
      </c>
      <c r="D138" s="258"/>
      <c r="E138" s="332" t="str">
        <f t="shared" si="46"/>
        <v/>
      </c>
      <c r="F138" s="57">
        <f>DATEDIF(D138,基礎データ!$C$8,"Y")</f>
        <v>125</v>
      </c>
      <c r="G138" s="58">
        <v>400</v>
      </c>
      <c r="H138" s="88"/>
      <c r="I138" s="89"/>
      <c r="J138" s="89"/>
      <c r="K138" s="59" t="str">
        <f t="shared" si="47"/>
        <v>:.</v>
      </c>
      <c r="L138" s="60">
        <f t="shared" si="52"/>
        <v>0</v>
      </c>
      <c r="M138" s="57" t="e">
        <f>VLOOKUP(L138,標準記録!$W$29:$X$50,2,1)</f>
        <v>#N/A</v>
      </c>
      <c r="N138" s="54">
        <v>1500</v>
      </c>
      <c r="O138" s="88"/>
      <c r="P138" s="89"/>
      <c r="Q138" s="89"/>
      <c r="R138" s="59" t="str">
        <f t="shared" si="49"/>
        <v>:.</v>
      </c>
      <c r="S138" s="60">
        <f t="shared" si="50"/>
        <v>0</v>
      </c>
      <c r="T138" s="149" t="e">
        <f>VLOOKUP(S138,標準記録!$Y$29:$Z$50,2,1)</f>
        <v>#N/A</v>
      </c>
      <c r="U138" s="150" t="str">
        <f t="shared" si="45"/>
        <v>-:-.-</v>
      </c>
      <c r="V138" s="62">
        <f t="shared" si="51"/>
        <v>0</v>
      </c>
      <c r="W138" s="235" t="str">
        <f>IF(OR(H138="",O138=""),"-",(IF(LARGE((M138,T138),1)&gt;20,"N",LARGE((M138,T138),1))))</f>
        <v>-</v>
      </c>
      <c r="X138" s="64"/>
      <c r="Y138" s="351"/>
      <c r="Z138" s="351"/>
      <c r="AA138" s="271" t="s">
        <v>342</v>
      </c>
      <c r="AB138" s="289" t="s">
        <v>340</v>
      </c>
      <c r="AC138" s="285"/>
      <c r="AD138" s="85"/>
    </row>
    <row r="139" spans="1:30" ht="16.5" customHeight="1">
      <c r="A139" s="53">
        <v>17</v>
      </c>
      <c r="B139" s="256" t="s">
        <v>204</v>
      </c>
      <c r="C139" s="257" t="s">
        <v>123</v>
      </c>
      <c r="D139" s="258"/>
      <c r="E139" s="332" t="str">
        <f t="shared" si="46"/>
        <v/>
      </c>
      <c r="F139" s="57">
        <f>DATEDIF(D139,基礎データ!$C$8,"Y")</f>
        <v>125</v>
      </c>
      <c r="G139" s="58">
        <v>400</v>
      </c>
      <c r="H139" s="88"/>
      <c r="I139" s="89"/>
      <c r="J139" s="89"/>
      <c r="K139" s="59" t="str">
        <f t="shared" si="47"/>
        <v>:.</v>
      </c>
      <c r="L139" s="60">
        <f t="shared" si="52"/>
        <v>0</v>
      </c>
      <c r="M139" s="57" t="e">
        <f>VLOOKUP(L139,標準記録!$W$29:$X$50,2,1)</f>
        <v>#N/A</v>
      </c>
      <c r="N139" s="54">
        <v>1500</v>
      </c>
      <c r="O139" s="88"/>
      <c r="P139" s="89"/>
      <c r="Q139" s="89"/>
      <c r="R139" s="59" t="str">
        <f t="shared" si="49"/>
        <v>:.</v>
      </c>
      <c r="S139" s="60">
        <f t="shared" si="50"/>
        <v>0</v>
      </c>
      <c r="T139" s="149" t="e">
        <f>VLOOKUP(S139,標準記録!$Y$29:$Z$50,2,1)</f>
        <v>#N/A</v>
      </c>
      <c r="U139" s="150" t="str">
        <f t="shared" si="45"/>
        <v>-:-.-</v>
      </c>
      <c r="V139" s="62">
        <f t="shared" si="51"/>
        <v>0</v>
      </c>
      <c r="W139" s="235" t="str">
        <f>IF(OR(H139="",O139=""),"-",(IF(LARGE((M139,T139),1)&gt;20,"N",LARGE((M139,T139),1))))</f>
        <v>-</v>
      </c>
      <c r="X139" s="64"/>
      <c r="Y139" s="351"/>
      <c r="Z139" s="351"/>
      <c r="AA139" s="271" t="s">
        <v>342</v>
      </c>
      <c r="AB139" s="289" t="s">
        <v>340</v>
      </c>
      <c r="AC139" s="284"/>
      <c r="AD139" s="85"/>
    </row>
    <row r="140" spans="1:30" ht="16.5" customHeight="1">
      <c r="A140" s="53">
        <v>18</v>
      </c>
      <c r="B140" s="256" t="s">
        <v>205</v>
      </c>
      <c r="C140" s="257" t="s">
        <v>123</v>
      </c>
      <c r="D140" s="258"/>
      <c r="E140" s="332" t="str">
        <f t="shared" si="46"/>
        <v/>
      </c>
      <c r="F140" s="57">
        <f>DATEDIF(D140,基礎データ!$C$8,"Y")</f>
        <v>125</v>
      </c>
      <c r="G140" s="58">
        <v>400</v>
      </c>
      <c r="H140" s="88"/>
      <c r="I140" s="89"/>
      <c r="J140" s="89"/>
      <c r="K140" s="59" t="str">
        <f t="shared" si="47"/>
        <v>:.</v>
      </c>
      <c r="L140" s="60">
        <f t="shared" si="52"/>
        <v>0</v>
      </c>
      <c r="M140" s="57" t="e">
        <f>VLOOKUP(L140,標準記録!$W$29:$X$50,2,1)</f>
        <v>#N/A</v>
      </c>
      <c r="N140" s="54">
        <v>1500</v>
      </c>
      <c r="O140" s="88"/>
      <c r="P140" s="89"/>
      <c r="Q140" s="89"/>
      <c r="R140" s="59" t="str">
        <f t="shared" si="49"/>
        <v>:.</v>
      </c>
      <c r="S140" s="60">
        <f t="shared" si="50"/>
        <v>0</v>
      </c>
      <c r="T140" s="149" t="e">
        <f>VLOOKUP(S140,標準記録!$Y$29:$Z$50,2,1)</f>
        <v>#N/A</v>
      </c>
      <c r="U140" s="150" t="str">
        <f t="shared" si="45"/>
        <v>-:-.-</v>
      </c>
      <c r="V140" s="62">
        <f t="shared" si="51"/>
        <v>0</v>
      </c>
      <c r="W140" s="235" t="str">
        <f>IF(OR(H140="",O140=""),"-",(IF(LARGE((M140,T140),1)&gt;20,"N",LARGE((M140,T140),1))))</f>
        <v>-</v>
      </c>
      <c r="X140" s="64"/>
      <c r="Y140" s="351"/>
      <c r="Z140" s="351"/>
      <c r="AA140" s="271" t="s">
        <v>342</v>
      </c>
      <c r="AB140" s="289" t="s">
        <v>340</v>
      </c>
      <c r="AC140" s="285"/>
      <c r="AD140" s="85"/>
    </row>
    <row r="141" spans="1:30" ht="16.5" customHeight="1">
      <c r="A141" s="53">
        <v>19</v>
      </c>
      <c r="B141" s="256" t="s">
        <v>206</v>
      </c>
      <c r="C141" s="257" t="s">
        <v>123</v>
      </c>
      <c r="D141" s="258"/>
      <c r="E141" s="332" t="str">
        <f t="shared" si="46"/>
        <v/>
      </c>
      <c r="F141" s="57">
        <f>DATEDIF(D141,基礎データ!$C$8,"Y")</f>
        <v>125</v>
      </c>
      <c r="G141" s="58">
        <v>400</v>
      </c>
      <c r="H141" s="88"/>
      <c r="I141" s="89"/>
      <c r="J141" s="89"/>
      <c r="K141" s="59" t="str">
        <f t="shared" si="47"/>
        <v>:.</v>
      </c>
      <c r="L141" s="60">
        <f t="shared" si="52"/>
        <v>0</v>
      </c>
      <c r="M141" s="57" t="e">
        <f>VLOOKUP(L141,標準記録!$W$29:$X$50,2,1)</f>
        <v>#N/A</v>
      </c>
      <c r="N141" s="54">
        <v>1500</v>
      </c>
      <c r="O141" s="88"/>
      <c r="P141" s="89"/>
      <c r="Q141" s="89"/>
      <c r="R141" s="59" t="str">
        <f t="shared" si="49"/>
        <v>:.</v>
      </c>
      <c r="S141" s="60">
        <f t="shared" si="50"/>
        <v>0</v>
      </c>
      <c r="T141" s="149" t="e">
        <f>VLOOKUP(S141,標準記録!$Y$29:$Z$50,2,1)</f>
        <v>#N/A</v>
      </c>
      <c r="U141" s="150" t="str">
        <f t="shared" si="45"/>
        <v>-:-.-</v>
      </c>
      <c r="V141" s="62">
        <f>(L141)+S141</f>
        <v>0</v>
      </c>
      <c r="W141" s="235" t="str">
        <f>IF(OR(H141="",O141=""),"-",(IF(LARGE((M141,T141),1)&gt;20,"N",LARGE((M141,T141),1))))</f>
        <v>-</v>
      </c>
      <c r="X141" s="64"/>
      <c r="Y141" s="351"/>
      <c r="Z141" s="351"/>
      <c r="AA141" s="271" t="s">
        <v>342</v>
      </c>
      <c r="AB141" s="289" t="s">
        <v>340</v>
      </c>
      <c r="AC141" s="284"/>
      <c r="AD141" s="85"/>
    </row>
    <row r="142" spans="1:30" ht="16.5" customHeight="1">
      <c r="A142" s="53">
        <v>20</v>
      </c>
      <c r="B142" s="256" t="s">
        <v>207</v>
      </c>
      <c r="C142" s="257" t="s">
        <v>123</v>
      </c>
      <c r="D142" s="258"/>
      <c r="E142" s="332" t="str">
        <f t="shared" si="46"/>
        <v/>
      </c>
      <c r="F142" s="57">
        <f>DATEDIF(D142,基礎データ!$C$8,"Y")</f>
        <v>125</v>
      </c>
      <c r="G142" s="58">
        <v>400</v>
      </c>
      <c r="H142" s="88"/>
      <c r="I142" s="89"/>
      <c r="J142" s="89"/>
      <c r="K142" s="59" t="str">
        <f>CONCATENATE(H142,":",I142,".",J142)</f>
        <v>:.</v>
      </c>
      <c r="L142" s="60">
        <f t="shared" si="52"/>
        <v>0</v>
      </c>
      <c r="M142" s="57" t="e">
        <f>VLOOKUP(L142,標準記録!$W$29:$X$50,2,1)</f>
        <v>#N/A</v>
      </c>
      <c r="N142" s="54">
        <v>1500</v>
      </c>
      <c r="O142" s="88"/>
      <c r="P142" s="89"/>
      <c r="Q142" s="89"/>
      <c r="R142" s="59" t="str">
        <f>CONCATENATE(O142,":",P142,".",Q142)</f>
        <v>:.</v>
      </c>
      <c r="S142" s="60">
        <f t="shared" si="50"/>
        <v>0</v>
      </c>
      <c r="T142" s="149" t="e">
        <f>VLOOKUP(S142,標準記録!$Y$29:$Z$50,2,1)</f>
        <v>#N/A</v>
      </c>
      <c r="U142" s="150" t="str">
        <f t="shared" si="45"/>
        <v>-:-.-</v>
      </c>
      <c r="V142" s="62">
        <f t="shared" si="51"/>
        <v>0</v>
      </c>
      <c r="W142" s="235" t="str">
        <f>IF(OR(H142="",O142=""),"-",(IF(LARGE((M142,T142),1)&gt;20,"N",LARGE((M142,T142),1))))</f>
        <v>-</v>
      </c>
      <c r="X142" s="64"/>
      <c r="Y142" s="351"/>
      <c r="Z142" s="351"/>
      <c r="AA142" s="271" t="s">
        <v>342</v>
      </c>
      <c r="AB142" s="289" t="s">
        <v>340</v>
      </c>
      <c r="AC142" s="285"/>
      <c r="AD142" s="85"/>
    </row>
    <row r="143" spans="1:30" ht="16.5" customHeight="1">
      <c r="A143" s="53"/>
      <c r="B143" s="54"/>
      <c r="C143" s="120"/>
      <c r="D143" s="190"/>
      <c r="E143" s="337"/>
      <c r="F143" s="121"/>
      <c r="G143" s="58"/>
      <c r="H143" s="81"/>
      <c r="I143" s="82"/>
      <c r="J143" s="82"/>
      <c r="K143" s="98"/>
      <c r="L143" s="99"/>
      <c r="M143" s="166"/>
      <c r="N143" s="54"/>
      <c r="O143" s="83"/>
      <c r="P143" s="82"/>
      <c r="Q143" s="82"/>
      <c r="R143" s="98"/>
      <c r="S143" s="99"/>
      <c r="T143" s="177"/>
      <c r="U143" s="168"/>
      <c r="V143" s="168"/>
      <c r="W143" s="54"/>
      <c r="X143" s="64"/>
      <c r="Y143" s="351"/>
      <c r="Z143" s="351"/>
      <c r="AA143" s="277"/>
      <c r="AB143" s="285"/>
      <c r="AC143" s="285"/>
      <c r="AD143" s="85"/>
    </row>
    <row r="144" spans="1:30" ht="16.5" customHeight="1">
      <c r="A144" s="123"/>
      <c r="B144" s="124"/>
      <c r="C144" s="169"/>
      <c r="D144" s="194"/>
      <c r="E144" s="340"/>
      <c r="F144" s="127"/>
      <c r="G144" s="128"/>
      <c r="H144" s="129"/>
      <c r="I144" s="130"/>
      <c r="J144" s="130"/>
      <c r="K144" s="131"/>
      <c r="L144" s="132"/>
      <c r="M144" s="170"/>
      <c r="N144" s="124"/>
      <c r="O144" s="133"/>
      <c r="P144" s="130"/>
      <c r="Q144" s="130"/>
      <c r="R144" s="131"/>
      <c r="S144" s="132"/>
      <c r="T144" s="171"/>
      <c r="U144" s="172"/>
      <c r="V144" s="172"/>
      <c r="W144" s="124"/>
      <c r="X144" s="135"/>
      <c r="Y144" s="352"/>
      <c r="Z144" s="352"/>
      <c r="AA144" s="146"/>
      <c r="AB144" s="282"/>
      <c r="AC144" s="282"/>
      <c r="AD144" s="137"/>
    </row>
    <row r="145" spans="1:30" ht="16" customHeight="1">
      <c r="A145" s="123"/>
      <c r="B145" s="124"/>
      <c r="C145" s="125"/>
      <c r="D145" s="194"/>
      <c r="E145" s="340"/>
      <c r="F145" s="127"/>
      <c r="G145" s="128"/>
      <c r="H145" s="129"/>
      <c r="I145" s="130"/>
      <c r="J145" s="130"/>
      <c r="K145" s="131"/>
      <c r="L145" s="132"/>
      <c r="M145" s="170"/>
      <c r="N145" s="124"/>
      <c r="O145" s="133"/>
      <c r="P145" s="130"/>
      <c r="Q145" s="130"/>
      <c r="R145" s="131"/>
      <c r="S145" s="132"/>
      <c r="T145" s="171"/>
      <c r="U145" s="172"/>
      <c r="V145" s="172"/>
      <c r="W145" s="124"/>
      <c r="X145" s="135"/>
      <c r="Y145" s="352"/>
      <c r="Z145" s="352"/>
      <c r="AA145" s="146"/>
      <c r="AB145" s="282"/>
      <c r="AC145" s="282"/>
      <c r="AD145" s="137"/>
    </row>
    <row r="147" spans="1:30" ht="16" customHeight="1">
      <c r="A147" s="138"/>
      <c r="D147" s="198"/>
      <c r="E147" s="198"/>
      <c r="F147" s="138"/>
      <c r="G147" s="138"/>
      <c r="K147" s="138"/>
      <c r="L147" s="138"/>
      <c r="M147" s="138"/>
      <c r="R147" s="138"/>
      <c r="S147" s="138"/>
      <c r="T147" s="138"/>
    </row>
  </sheetData>
  <mergeCells count="14">
    <mergeCell ref="A4:B4"/>
    <mergeCell ref="O4:Q4"/>
    <mergeCell ref="AA2:AD2"/>
    <mergeCell ref="G2:M2"/>
    <mergeCell ref="N2:T2"/>
    <mergeCell ref="X2:X3"/>
    <mergeCell ref="W2:W3"/>
    <mergeCell ref="H4:J4"/>
    <mergeCell ref="F2:F3"/>
    <mergeCell ref="D2:D3"/>
    <mergeCell ref="C2:C3"/>
    <mergeCell ref="B2:B3"/>
    <mergeCell ref="A2:A3"/>
    <mergeCell ref="E2:E3"/>
  </mergeCells>
  <phoneticPr fontId="3"/>
  <dataValidations count="3">
    <dataValidation type="list" allowBlank="1" showInputMessage="1" showErrorMessage="1" sqref="C77:C96 C123:C142" xr:uid="{00000000-0002-0000-0100-000000000000}">
      <formula1>"女"</formula1>
    </dataValidation>
    <dataValidation type="list" allowBlank="1" showInputMessage="1" showErrorMessage="1" sqref="G5 N8:N27 G8:G145" xr:uid="{00000000-0002-0000-0100-000001000000}">
      <formula1>"50m,100m,200m,400m"</formula1>
    </dataValidation>
    <dataValidation type="list" allowBlank="1" showInputMessage="1" showErrorMessage="1" sqref="C8:C28 C5 C31:C50" xr:uid="{00000000-0002-0000-0100-000002000000}">
      <formula1>"男,女"</formula1>
    </dataValidation>
  </dataValidations>
  <pageMargins left="0.78700000000000003" right="0.78700000000000003" top="0.98399999999999999" bottom="0.98399999999999999" header="0.51200000000000001" footer="0.51200000000000001"/>
  <pageSetup paperSize="9" scale="60" orientation="landscape" horizontalDpi="4294967293" verticalDpi="4294967293"/>
  <headerFooter alignWithMargin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88"/>
  <sheetViews>
    <sheetView zoomScaleNormal="100" workbookViewId="0">
      <pane xSplit="2" ySplit="7" topLeftCell="E69" activePane="bottomRight" state="frozen"/>
      <selection pane="topRight" activeCell="C1" sqref="C1"/>
      <selection pane="bottomLeft" activeCell="A8" sqref="A8"/>
      <selection pane="bottomRight" activeCell="AA2" sqref="AA2:AD2"/>
    </sheetView>
  </sheetViews>
  <sheetFormatPr baseColWidth="10" defaultColWidth="11" defaultRowHeight="17" customHeight="1"/>
  <cols>
    <col min="1" max="1" width="4.33203125" style="43" customWidth="1"/>
    <col min="2" max="2" width="18.5" style="138" customWidth="1"/>
    <col min="3" max="3" width="4.5" style="138" bestFit="1" customWidth="1"/>
    <col min="4" max="4" width="13.6640625" style="140" bestFit="1" customWidth="1"/>
    <col min="5" max="5" width="11.1640625" style="140" customWidth="1"/>
    <col min="6" max="6" width="6.6640625" style="141" customWidth="1"/>
    <col min="7" max="7" width="11" style="142" customWidth="1"/>
    <col min="8" max="8" width="3.33203125" style="312" bestFit="1" customWidth="1"/>
    <col min="9" max="9" width="4.1640625" style="312" customWidth="1"/>
    <col min="10" max="10" width="7.33203125" style="312" customWidth="1"/>
    <col min="11" max="11" width="12" style="139" customWidth="1"/>
    <col min="12" max="12" width="7.33203125" style="143" customWidth="1"/>
    <col min="13" max="13" width="1.83203125" style="141" customWidth="1"/>
    <col min="14" max="14" width="11" style="138" customWidth="1"/>
    <col min="15" max="16" width="4.33203125" style="312" customWidth="1"/>
    <col min="17" max="17" width="6.1640625" style="312" customWidth="1"/>
    <col min="18" max="18" width="11.83203125" style="141" bestFit="1" customWidth="1"/>
    <col min="19" max="19" width="7.83203125" style="143" bestFit="1" customWidth="1"/>
    <col min="20" max="20" width="2.1640625" style="143" customWidth="1"/>
    <col min="21" max="21" width="8" style="143" customWidth="1"/>
    <col min="22" max="22" width="7.5" style="143" customWidth="1"/>
    <col min="23" max="23" width="6.6640625" style="138" customWidth="1"/>
    <col min="24" max="24" width="11" style="138" customWidth="1"/>
    <col min="25" max="25" width="13.6640625" style="312" customWidth="1"/>
    <col min="26" max="26" width="10.83203125" style="312" customWidth="1"/>
    <col min="27" max="28" width="6.33203125" style="139" customWidth="1"/>
    <col min="29" max="29" width="50.1640625" style="139" customWidth="1"/>
    <col min="30" max="30" width="9.83203125" style="138" customWidth="1"/>
    <col min="31" max="32" width="11" style="2"/>
    <col min="33" max="33" width="17.6640625" style="2" bestFit="1" customWidth="1"/>
    <col min="34" max="16384" width="11" style="2"/>
  </cols>
  <sheetData>
    <row r="1" spans="1:34" ht="17" customHeight="1">
      <c r="D1" s="138"/>
      <c r="E1" s="138"/>
      <c r="F1" s="138"/>
      <c r="G1" s="138"/>
      <c r="H1" s="138"/>
      <c r="I1" s="138"/>
      <c r="J1" s="138"/>
      <c r="K1" s="138"/>
      <c r="L1" s="138"/>
      <c r="M1" s="138"/>
      <c r="O1" s="138"/>
      <c r="P1" s="138"/>
      <c r="Q1" s="138"/>
      <c r="R1" s="138"/>
      <c r="S1" s="138"/>
      <c r="T1" s="138"/>
      <c r="U1" s="138"/>
      <c r="V1" s="138"/>
      <c r="Y1" s="138"/>
      <c r="Z1" s="138"/>
      <c r="AA1" s="138"/>
      <c r="AB1" s="138"/>
    </row>
    <row r="2" spans="1:34" s="1" customFormat="1" ht="17" customHeight="1">
      <c r="A2" s="388"/>
      <c r="B2" s="388" t="s">
        <v>3</v>
      </c>
      <c r="C2" s="388" t="s">
        <v>4</v>
      </c>
      <c r="D2" s="398" t="s">
        <v>14</v>
      </c>
      <c r="E2" s="323"/>
      <c r="F2" s="392" t="s">
        <v>9</v>
      </c>
      <c r="G2" s="385" t="s">
        <v>11</v>
      </c>
      <c r="H2" s="386"/>
      <c r="I2" s="386"/>
      <c r="J2" s="386"/>
      <c r="K2" s="386"/>
      <c r="L2" s="386"/>
      <c r="M2" s="236"/>
      <c r="N2" s="379" t="s">
        <v>12</v>
      </c>
      <c r="O2" s="384"/>
      <c r="P2" s="384"/>
      <c r="Q2" s="384"/>
      <c r="R2" s="384"/>
      <c r="S2" s="384"/>
      <c r="T2" s="222"/>
      <c r="U2" s="220" t="s">
        <v>102</v>
      </c>
      <c r="V2" s="218"/>
      <c r="W2" s="400" t="s">
        <v>2</v>
      </c>
      <c r="X2" s="401" t="s">
        <v>13</v>
      </c>
      <c r="Y2" s="353" t="s">
        <v>233</v>
      </c>
      <c r="Z2" s="354" t="s">
        <v>234</v>
      </c>
      <c r="AA2" s="379" t="s">
        <v>343</v>
      </c>
      <c r="AB2" s="384"/>
      <c r="AC2" s="384"/>
      <c r="AD2" s="380"/>
    </row>
    <row r="3" spans="1:34" s="1" customFormat="1" ht="17" customHeight="1">
      <c r="A3" s="389"/>
      <c r="B3" s="389"/>
      <c r="C3" s="389"/>
      <c r="D3" s="399"/>
      <c r="E3" s="324"/>
      <c r="F3" s="393"/>
      <c r="G3" s="37" t="s">
        <v>16</v>
      </c>
      <c r="H3" s="306" t="s">
        <v>6</v>
      </c>
      <c r="I3" s="307" t="s">
        <v>7</v>
      </c>
      <c r="J3" s="307" t="s">
        <v>8</v>
      </c>
      <c r="K3" s="38" t="s">
        <v>100</v>
      </c>
      <c r="L3" s="39" t="s">
        <v>101</v>
      </c>
      <c r="M3" s="144"/>
      <c r="N3" s="40" t="s">
        <v>16</v>
      </c>
      <c r="O3" s="306" t="s">
        <v>6</v>
      </c>
      <c r="P3" s="307" t="s">
        <v>7</v>
      </c>
      <c r="Q3" s="307" t="s">
        <v>8</v>
      </c>
      <c r="R3" s="38" t="s">
        <v>100</v>
      </c>
      <c r="S3" s="39" t="s">
        <v>101</v>
      </c>
      <c r="T3" s="144"/>
      <c r="U3" s="221" t="s">
        <v>103</v>
      </c>
      <c r="V3" s="219" t="s">
        <v>101</v>
      </c>
      <c r="W3" s="391"/>
      <c r="X3" s="402"/>
      <c r="Y3" s="344" t="s">
        <v>235</v>
      </c>
      <c r="Z3" s="355" t="s">
        <v>236</v>
      </c>
      <c r="AA3" s="41" t="s">
        <v>11</v>
      </c>
      <c r="AB3" s="288" t="s">
        <v>12</v>
      </c>
      <c r="AC3" s="288" t="s">
        <v>185</v>
      </c>
      <c r="AD3" s="42"/>
    </row>
    <row r="4" spans="1:34" s="1" customFormat="1" ht="17" customHeight="1">
      <c r="A4" s="379" t="s">
        <v>17</v>
      </c>
      <c r="B4" s="380"/>
      <c r="C4" s="43"/>
      <c r="D4" s="44" t="s">
        <v>24</v>
      </c>
      <c r="E4" s="325" t="s">
        <v>230</v>
      </c>
      <c r="F4" s="45"/>
      <c r="G4" s="46"/>
      <c r="H4" s="381" t="s">
        <v>44</v>
      </c>
      <c r="I4" s="382"/>
      <c r="J4" s="383"/>
      <c r="K4" s="47"/>
      <c r="L4" s="48"/>
      <c r="M4" s="237"/>
      <c r="N4" s="49"/>
      <c r="O4" s="381" t="s">
        <v>43</v>
      </c>
      <c r="P4" s="382"/>
      <c r="Q4" s="383"/>
      <c r="R4" s="47"/>
      <c r="S4" s="48"/>
      <c r="T4" s="225"/>
      <c r="U4" s="50"/>
      <c r="V4" s="51"/>
      <c r="W4" s="273"/>
      <c r="X4" s="43"/>
      <c r="Y4" s="356"/>
      <c r="Z4" s="357"/>
      <c r="AA4" s="270"/>
      <c r="AB4" s="289"/>
      <c r="AC4" s="296" t="s">
        <v>184</v>
      </c>
      <c r="AD4" s="52"/>
    </row>
    <row r="5" spans="1:34" s="1" customFormat="1" ht="17" customHeight="1">
      <c r="A5" s="53">
        <v>1</v>
      </c>
      <c r="B5" s="54" t="s">
        <v>209</v>
      </c>
      <c r="C5" s="55" t="s">
        <v>19</v>
      </c>
      <c r="D5" s="56">
        <v>23902</v>
      </c>
      <c r="E5" s="332">
        <f>IF(D5="","",YEAR(D5))</f>
        <v>1965</v>
      </c>
      <c r="F5" s="57">
        <f>INT(YEARFRAC(D5,基礎データ!$C$8))</f>
        <v>60</v>
      </c>
      <c r="G5" s="58" t="s">
        <v>20</v>
      </c>
      <c r="H5" s="81">
        <v>4</v>
      </c>
      <c r="I5" s="82">
        <v>11</v>
      </c>
      <c r="J5" s="82">
        <v>50</v>
      </c>
      <c r="K5" s="59" t="str">
        <f>CONCATENATE(H5,":",I5,".",J5)</f>
        <v>4:11.50</v>
      </c>
      <c r="L5" s="60">
        <f>(H5*60)+I5+(J5/100)</f>
        <v>251.5</v>
      </c>
      <c r="M5" s="57"/>
      <c r="N5" s="54">
        <v>3000</v>
      </c>
      <c r="O5" s="83">
        <v>9</v>
      </c>
      <c r="P5" s="82">
        <v>25</v>
      </c>
      <c r="Q5" s="82">
        <v>30</v>
      </c>
      <c r="R5" s="59" t="str">
        <f>CONCATENATE(O5,":",P5,".",Q5)</f>
        <v>9:25.30</v>
      </c>
      <c r="S5" s="60">
        <f>(O5*60)+P5+(Q5/100)</f>
        <v>565.29999999999995</v>
      </c>
      <c r="T5" s="63"/>
      <c r="U5" s="61">
        <f>IFERROR((K5+R5),"-:-.-")</f>
        <v>9.4537037037037037E-3</v>
      </c>
      <c r="V5" s="62">
        <f>L5+S5</f>
        <v>816.8</v>
      </c>
      <c r="W5" s="63">
        <f>IF(OR(H5="",O5=""),"#N/A", (VLOOKUP(V5,標準記録!$L$4:$M$34,2,1)))</f>
        <v>13</v>
      </c>
      <c r="X5" s="64" t="s">
        <v>21</v>
      </c>
      <c r="Y5" s="358" t="s">
        <v>237</v>
      </c>
      <c r="Z5" s="359">
        <v>11</v>
      </c>
      <c r="AA5" s="271" t="s">
        <v>341</v>
      </c>
      <c r="AB5" s="289" t="s">
        <v>340</v>
      </c>
      <c r="AC5" s="289"/>
      <c r="AD5" s="52"/>
    </row>
    <row r="6" spans="1:34" s="1" customFormat="1" ht="17" customHeight="1">
      <c r="A6" s="65"/>
      <c r="B6" s="320" t="s">
        <v>210</v>
      </c>
      <c r="C6" s="43"/>
      <c r="D6" s="66"/>
      <c r="E6" s="326"/>
      <c r="F6" s="45"/>
      <c r="G6" s="46"/>
      <c r="H6" s="313"/>
      <c r="I6" s="309"/>
      <c r="J6" s="309"/>
      <c r="K6" s="47"/>
      <c r="L6" s="48"/>
      <c r="M6" s="237"/>
      <c r="N6" s="49"/>
      <c r="O6" s="308"/>
      <c r="P6" s="309"/>
      <c r="Q6" s="309"/>
      <c r="R6" s="47"/>
      <c r="S6" s="48"/>
      <c r="T6" s="225"/>
      <c r="U6" s="50"/>
      <c r="V6" s="51"/>
      <c r="W6" s="273"/>
      <c r="X6" s="43"/>
      <c r="Y6" s="356"/>
      <c r="Z6" s="357"/>
      <c r="AA6" s="67"/>
      <c r="AB6" s="290"/>
      <c r="AC6" s="290"/>
      <c r="AD6" s="52"/>
    </row>
    <row r="7" spans="1:34" ht="19">
      <c r="A7" s="233" t="s">
        <v>57</v>
      </c>
      <c r="B7" s="68"/>
      <c r="C7" s="69"/>
      <c r="D7" s="70"/>
      <c r="E7" s="327"/>
      <c r="F7" s="71"/>
      <c r="G7" s="72"/>
      <c r="H7" s="314"/>
      <c r="I7" s="315"/>
      <c r="J7" s="315"/>
      <c r="K7" s="73"/>
      <c r="L7" s="74"/>
      <c r="M7" s="238"/>
      <c r="N7" s="75"/>
      <c r="O7" s="310"/>
      <c r="P7" s="311"/>
      <c r="Q7" s="311"/>
      <c r="R7" s="73"/>
      <c r="S7" s="74"/>
      <c r="T7" s="226"/>
      <c r="U7" s="76"/>
      <c r="V7" s="77"/>
      <c r="W7" s="68"/>
      <c r="X7" s="78"/>
      <c r="Y7" s="358"/>
      <c r="Z7" s="359"/>
      <c r="AA7" s="79"/>
      <c r="AB7" s="291"/>
      <c r="AC7" s="291"/>
      <c r="AD7" s="80"/>
    </row>
    <row r="8" spans="1:34" ht="17" customHeight="1">
      <c r="A8" s="53">
        <v>1</v>
      </c>
      <c r="B8" s="86" t="s">
        <v>153</v>
      </c>
      <c r="C8" s="259" t="s">
        <v>122</v>
      </c>
      <c r="D8" s="264"/>
      <c r="E8" s="332" t="str">
        <f>IF(D8="","",YEAR(D8))</f>
        <v/>
      </c>
      <c r="F8" s="57">
        <f>DATEDIF(D8,基礎データ!$C$8,"Y")</f>
        <v>125</v>
      </c>
      <c r="G8" s="58">
        <v>400</v>
      </c>
      <c r="H8" s="261"/>
      <c r="I8" s="262"/>
      <c r="J8" s="262"/>
      <c r="K8" s="59" t="str">
        <f>CONCATENATE(H8,":",I8,".",J8)</f>
        <v>:.</v>
      </c>
      <c r="L8" s="60">
        <f t="shared" ref="L8:L29" si="0">(H8*60)+I8+(J8/100)</f>
        <v>0</v>
      </c>
      <c r="M8" s="57"/>
      <c r="N8" s="54">
        <v>3000</v>
      </c>
      <c r="O8" s="263"/>
      <c r="P8" s="262"/>
      <c r="Q8" s="262"/>
      <c r="R8" s="59" t="str">
        <f>CONCATENATE(O8,":",P8,".",Q8)</f>
        <v>:.</v>
      </c>
      <c r="S8" s="60">
        <f t="shared" ref="S8:S29" si="1">(O8*60)+P8+(Q8/100)</f>
        <v>0</v>
      </c>
      <c r="T8" s="63"/>
      <c r="U8" s="61" t="str">
        <f>IFERROR((K8+R8),"-:-.-")</f>
        <v>-:-.-</v>
      </c>
      <c r="V8" s="333">
        <f>L8+S8</f>
        <v>0</v>
      </c>
      <c r="W8" s="57" t="str">
        <f>IF(OR(H8="",O8=""),"-", (VLOOKUP(V8,標準記録!$L$4:$M$55,2,1)))</f>
        <v>-</v>
      </c>
      <c r="X8" s="259"/>
      <c r="Y8" s="358"/>
      <c r="Z8" s="359"/>
      <c r="AA8" s="271" t="s">
        <v>342</v>
      </c>
      <c r="AB8" s="289" t="s">
        <v>340</v>
      </c>
      <c r="AC8" s="284"/>
      <c r="AD8" s="85"/>
      <c r="AF8" s="334"/>
      <c r="AG8" s="334"/>
      <c r="AH8" s="336"/>
    </row>
    <row r="9" spans="1:34" ht="17" customHeight="1">
      <c r="A9" s="53">
        <v>2</v>
      </c>
      <c r="B9" s="86" t="s">
        <v>154</v>
      </c>
      <c r="C9" s="259" t="s">
        <v>122</v>
      </c>
      <c r="D9" s="264"/>
      <c r="E9" s="332" t="str">
        <f t="shared" ref="E9:E57" si="2">IF(D9="","",YEAR(D9))</f>
        <v/>
      </c>
      <c r="F9" s="57">
        <f>DATEDIF(D9,基礎データ!$C$8,"Y")</f>
        <v>125</v>
      </c>
      <c r="G9" s="58">
        <v>400</v>
      </c>
      <c r="H9" s="265"/>
      <c r="I9" s="266"/>
      <c r="J9" s="266"/>
      <c r="K9" s="59" t="str">
        <f t="shared" ref="K9:K29" si="3">CONCATENATE(H9,":",I9,".",J9)</f>
        <v>:.</v>
      </c>
      <c r="L9" s="60">
        <f t="shared" si="0"/>
        <v>0</v>
      </c>
      <c r="M9" s="57"/>
      <c r="N9" s="86">
        <v>3000</v>
      </c>
      <c r="O9" s="267"/>
      <c r="P9" s="266"/>
      <c r="Q9" s="266"/>
      <c r="R9" s="59" t="str">
        <f t="shared" ref="R9:R29" si="4">CONCATENATE(O9,":",P9,".",Q9)</f>
        <v>:.</v>
      </c>
      <c r="S9" s="60">
        <f t="shared" si="1"/>
        <v>0</v>
      </c>
      <c r="T9" s="63"/>
      <c r="U9" s="61" t="str">
        <f t="shared" ref="U9:U29" si="5">IFERROR((K9+R9),"-:-.-")</f>
        <v>-:-.-</v>
      </c>
      <c r="V9" s="62">
        <f t="shared" ref="V9:V29" si="6">L9+S9</f>
        <v>0</v>
      </c>
      <c r="W9" s="57" t="str">
        <f>IF(OR(H9="",O9=""),"-", (VLOOKUP(V9,標準記録!$L$4:$M$55,2,1)))</f>
        <v>-</v>
      </c>
      <c r="X9" s="268"/>
      <c r="Y9" s="362"/>
      <c r="Z9" s="363"/>
      <c r="AA9" s="271" t="s">
        <v>342</v>
      </c>
      <c r="AB9" s="289" t="s">
        <v>340</v>
      </c>
      <c r="AC9" s="285"/>
      <c r="AD9" s="93"/>
    </row>
    <row r="10" spans="1:34" ht="17" customHeight="1">
      <c r="A10" s="53">
        <v>3</v>
      </c>
      <c r="B10" s="86" t="s">
        <v>155</v>
      </c>
      <c r="C10" s="259" t="s">
        <v>122</v>
      </c>
      <c r="D10" s="264"/>
      <c r="E10" s="332" t="str">
        <f t="shared" si="2"/>
        <v/>
      </c>
      <c r="F10" s="57">
        <f>DATEDIF(D10,基礎データ!$C$8,"Y")</f>
        <v>125</v>
      </c>
      <c r="G10" s="58">
        <v>400</v>
      </c>
      <c r="H10" s="265"/>
      <c r="I10" s="266"/>
      <c r="J10" s="266"/>
      <c r="K10" s="59" t="str">
        <f t="shared" si="3"/>
        <v>:.</v>
      </c>
      <c r="L10" s="60">
        <f t="shared" si="0"/>
        <v>0</v>
      </c>
      <c r="M10" s="57"/>
      <c r="N10" s="86">
        <v>3000</v>
      </c>
      <c r="O10" s="267"/>
      <c r="P10" s="266"/>
      <c r="Q10" s="266"/>
      <c r="R10" s="59" t="str">
        <f t="shared" si="4"/>
        <v>:.</v>
      </c>
      <c r="S10" s="60">
        <f t="shared" si="1"/>
        <v>0</v>
      </c>
      <c r="T10" s="63"/>
      <c r="U10" s="61" t="str">
        <f t="shared" si="5"/>
        <v>-:-.-</v>
      </c>
      <c r="V10" s="62">
        <f t="shared" si="6"/>
        <v>0</v>
      </c>
      <c r="W10" s="57" t="str">
        <f>IF(OR(H10="",O10=""),"-", (VLOOKUP(V10,標準記録!$L$4:$M$55,2,1)))</f>
        <v>-</v>
      </c>
      <c r="X10" s="268"/>
      <c r="Y10" s="362"/>
      <c r="Z10" s="363"/>
      <c r="AA10" s="271" t="s">
        <v>342</v>
      </c>
      <c r="AB10" s="289" t="s">
        <v>340</v>
      </c>
      <c r="AC10" s="284"/>
      <c r="AD10" s="93"/>
    </row>
    <row r="11" spans="1:34" ht="17" customHeight="1">
      <c r="A11" s="53">
        <v>4</v>
      </c>
      <c r="B11" s="86" t="s">
        <v>156</v>
      </c>
      <c r="C11" s="259" t="s">
        <v>122</v>
      </c>
      <c r="D11" s="264"/>
      <c r="E11" s="332" t="str">
        <f t="shared" si="2"/>
        <v/>
      </c>
      <c r="F11" s="57">
        <f>DATEDIF(D11,基礎データ!$C$8,"Y")</f>
        <v>125</v>
      </c>
      <c r="G11" s="58">
        <v>400</v>
      </c>
      <c r="H11" s="265"/>
      <c r="I11" s="266"/>
      <c r="J11" s="266"/>
      <c r="K11" s="59" t="str">
        <f t="shared" si="3"/>
        <v>:.</v>
      </c>
      <c r="L11" s="60">
        <f t="shared" si="0"/>
        <v>0</v>
      </c>
      <c r="M11" s="57"/>
      <c r="N11" s="86">
        <v>3000</v>
      </c>
      <c r="O11" s="267"/>
      <c r="P11" s="266"/>
      <c r="Q11" s="266"/>
      <c r="R11" s="59" t="str">
        <f t="shared" si="4"/>
        <v>:.</v>
      </c>
      <c r="S11" s="60">
        <f t="shared" si="1"/>
        <v>0</v>
      </c>
      <c r="T11" s="63"/>
      <c r="U11" s="61" t="str">
        <f t="shared" si="5"/>
        <v>-:-.-</v>
      </c>
      <c r="V11" s="62">
        <f t="shared" si="6"/>
        <v>0</v>
      </c>
      <c r="W11" s="57" t="str">
        <f>IF(OR(H11="",O11=""),"-", (VLOOKUP(V11,標準記録!$L$4:$M$55,2,1)))</f>
        <v>-</v>
      </c>
      <c r="X11" s="268"/>
      <c r="Y11" s="362"/>
      <c r="Z11" s="363"/>
      <c r="AA11" s="271" t="s">
        <v>342</v>
      </c>
      <c r="AB11" s="289" t="s">
        <v>340</v>
      </c>
      <c r="AC11" s="285"/>
      <c r="AD11" s="93"/>
    </row>
    <row r="12" spans="1:34" ht="17" customHeight="1">
      <c r="A12" s="53">
        <v>5</v>
      </c>
      <c r="B12" s="86" t="s">
        <v>157</v>
      </c>
      <c r="C12" s="259" t="s">
        <v>122</v>
      </c>
      <c r="D12" s="264"/>
      <c r="E12" s="332" t="str">
        <f t="shared" si="2"/>
        <v/>
      </c>
      <c r="F12" s="57">
        <f>DATEDIF(D12,基礎データ!$C$8,"Y")</f>
        <v>125</v>
      </c>
      <c r="G12" s="58">
        <v>400</v>
      </c>
      <c r="H12" s="265"/>
      <c r="I12" s="266"/>
      <c r="J12" s="266"/>
      <c r="K12" s="59" t="str">
        <f t="shared" si="3"/>
        <v>:.</v>
      </c>
      <c r="L12" s="60">
        <f t="shared" si="0"/>
        <v>0</v>
      </c>
      <c r="M12" s="57"/>
      <c r="N12" s="86">
        <v>3000</v>
      </c>
      <c r="O12" s="267"/>
      <c r="P12" s="266"/>
      <c r="Q12" s="266"/>
      <c r="R12" s="59" t="str">
        <f t="shared" si="4"/>
        <v>:.</v>
      </c>
      <c r="S12" s="60">
        <f t="shared" si="1"/>
        <v>0</v>
      </c>
      <c r="T12" s="63"/>
      <c r="U12" s="61" t="str">
        <f t="shared" si="5"/>
        <v>-:-.-</v>
      </c>
      <c r="V12" s="62">
        <f t="shared" si="6"/>
        <v>0</v>
      </c>
      <c r="W12" s="57" t="str">
        <f>IF(OR(H12="",O12=""),"-", (VLOOKUP(V12,標準記録!$L$4:$M$55,2,1)))</f>
        <v>-</v>
      </c>
      <c r="X12" s="268"/>
      <c r="Y12" s="362"/>
      <c r="Z12" s="363"/>
      <c r="AA12" s="271" t="s">
        <v>342</v>
      </c>
      <c r="AB12" s="289" t="s">
        <v>340</v>
      </c>
      <c r="AC12" s="284"/>
      <c r="AD12" s="93"/>
    </row>
    <row r="13" spans="1:34" ht="17" customHeight="1">
      <c r="A13" s="53">
        <v>6</v>
      </c>
      <c r="B13" s="86" t="s">
        <v>158</v>
      </c>
      <c r="C13" s="259" t="s">
        <v>122</v>
      </c>
      <c r="D13" s="264"/>
      <c r="E13" s="332" t="str">
        <f t="shared" si="2"/>
        <v/>
      </c>
      <c r="F13" s="57">
        <f>DATEDIF(D13,基礎データ!$C$8,"Y")</f>
        <v>125</v>
      </c>
      <c r="G13" s="58">
        <v>400</v>
      </c>
      <c r="H13" s="261"/>
      <c r="I13" s="262"/>
      <c r="J13" s="262"/>
      <c r="K13" s="59" t="str">
        <f t="shared" si="3"/>
        <v>:.</v>
      </c>
      <c r="L13" s="60">
        <f t="shared" si="0"/>
        <v>0</v>
      </c>
      <c r="M13" s="57"/>
      <c r="N13" s="86">
        <v>3000</v>
      </c>
      <c r="O13" s="263"/>
      <c r="P13" s="262"/>
      <c r="Q13" s="262"/>
      <c r="R13" s="59" t="str">
        <f t="shared" si="4"/>
        <v>:.</v>
      </c>
      <c r="S13" s="60">
        <f>(O13*60)+P13+(Q13/100)</f>
        <v>0</v>
      </c>
      <c r="T13" s="63"/>
      <c r="U13" s="61" t="str">
        <f t="shared" si="5"/>
        <v>-:-.-</v>
      </c>
      <c r="V13" s="62">
        <f t="shared" si="6"/>
        <v>0</v>
      </c>
      <c r="W13" s="57" t="str">
        <f>IF(OR(H13="",O13=""),"-", (VLOOKUP(V13,標準記録!$L$4:$M$55,2,1)))</f>
        <v>-</v>
      </c>
      <c r="X13" s="268"/>
      <c r="Y13" s="362"/>
      <c r="Z13" s="363"/>
      <c r="AA13" s="271" t="s">
        <v>342</v>
      </c>
      <c r="AB13" s="289" t="s">
        <v>340</v>
      </c>
      <c r="AC13" s="285"/>
      <c r="AD13" s="93"/>
    </row>
    <row r="14" spans="1:34" ht="17" customHeight="1">
      <c r="A14" s="53">
        <v>7</v>
      </c>
      <c r="B14" s="86" t="s">
        <v>159</v>
      </c>
      <c r="C14" s="259" t="s">
        <v>122</v>
      </c>
      <c r="D14" s="264"/>
      <c r="E14" s="332" t="str">
        <f t="shared" si="2"/>
        <v/>
      </c>
      <c r="F14" s="57">
        <f>DATEDIF(D14,基礎データ!$C$8,"Y")</f>
        <v>125</v>
      </c>
      <c r="G14" s="58">
        <v>400</v>
      </c>
      <c r="H14" s="265"/>
      <c r="I14" s="266"/>
      <c r="J14" s="266"/>
      <c r="K14" s="59" t="str">
        <f t="shared" si="3"/>
        <v>:.</v>
      </c>
      <c r="L14" s="60">
        <f t="shared" si="0"/>
        <v>0</v>
      </c>
      <c r="M14" s="57"/>
      <c r="N14" s="86">
        <v>3000</v>
      </c>
      <c r="O14" s="267"/>
      <c r="P14" s="266"/>
      <c r="Q14" s="266"/>
      <c r="R14" s="59" t="str">
        <f t="shared" si="4"/>
        <v>:.</v>
      </c>
      <c r="S14" s="60">
        <f t="shared" ref="S14:S23" si="7">(O14*60)+P14+(Q14/100)</f>
        <v>0</v>
      </c>
      <c r="T14" s="63"/>
      <c r="U14" s="61" t="str">
        <f t="shared" si="5"/>
        <v>-:-.-</v>
      </c>
      <c r="V14" s="62">
        <f t="shared" si="6"/>
        <v>0</v>
      </c>
      <c r="W14" s="57" t="str">
        <f>IF(OR(H14="",O14=""),"-", (VLOOKUP(V14,標準記録!$L$4:$M$55,2,1)))</f>
        <v>-</v>
      </c>
      <c r="X14" s="268"/>
      <c r="Y14" s="362"/>
      <c r="Z14" s="363"/>
      <c r="AA14" s="271" t="s">
        <v>342</v>
      </c>
      <c r="AB14" s="289" t="s">
        <v>340</v>
      </c>
      <c r="AC14" s="284"/>
      <c r="AD14" s="93"/>
    </row>
    <row r="15" spans="1:34" ht="17" customHeight="1">
      <c r="A15" s="53">
        <v>8</v>
      </c>
      <c r="B15" s="86" t="s">
        <v>160</v>
      </c>
      <c r="C15" s="259" t="s">
        <v>122</v>
      </c>
      <c r="D15" s="264"/>
      <c r="E15" s="332" t="str">
        <f t="shared" si="2"/>
        <v/>
      </c>
      <c r="F15" s="57">
        <f>DATEDIF(D15,基礎データ!$C$8,"Y")</f>
        <v>125</v>
      </c>
      <c r="G15" s="58">
        <v>400</v>
      </c>
      <c r="H15" s="265"/>
      <c r="I15" s="266"/>
      <c r="J15" s="266"/>
      <c r="K15" s="59" t="str">
        <f t="shared" si="3"/>
        <v>:.</v>
      </c>
      <c r="L15" s="60">
        <f t="shared" si="0"/>
        <v>0</v>
      </c>
      <c r="M15" s="57"/>
      <c r="N15" s="86">
        <v>3000</v>
      </c>
      <c r="O15" s="267"/>
      <c r="P15" s="266"/>
      <c r="Q15" s="266"/>
      <c r="R15" s="59" t="str">
        <f t="shared" si="4"/>
        <v>:.</v>
      </c>
      <c r="S15" s="60">
        <f t="shared" si="7"/>
        <v>0</v>
      </c>
      <c r="T15" s="63"/>
      <c r="U15" s="61" t="str">
        <f t="shared" si="5"/>
        <v>-:-.-</v>
      </c>
      <c r="V15" s="62">
        <f t="shared" si="6"/>
        <v>0</v>
      </c>
      <c r="W15" s="57" t="str">
        <f>IF(OR(H15="",O15=""),"-", (VLOOKUP(V15,標準記録!$L$4:$M$55,2,1)))</f>
        <v>-</v>
      </c>
      <c r="X15" s="268"/>
      <c r="Y15" s="362"/>
      <c r="Z15" s="363"/>
      <c r="AA15" s="271" t="s">
        <v>342</v>
      </c>
      <c r="AB15" s="289" t="s">
        <v>340</v>
      </c>
      <c r="AC15" s="285"/>
      <c r="AD15" s="93"/>
    </row>
    <row r="16" spans="1:34" ht="17" customHeight="1">
      <c r="A16" s="53">
        <v>9</v>
      </c>
      <c r="B16" s="86" t="s">
        <v>161</v>
      </c>
      <c r="C16" s="259" t="s">
        <v>122</v>
      </c>
      <c r="D16" s="264"/>
      <c r="E16" s="332" t="str">
        <f t="shared" si="2"/>
        <v/>
      </c>
      <c r="F16" s="57">
        <f>DATEDIF(D16,基礎データ!$C$8,"Y")</f>
        <v>125</v>
      </c>
      <c r="G16" s="58">
        <v>400</v>
      </c>
      <c r="H16" s="265"/>
      <c r="I16" s="266"/>
      <c r="J16" s="266"/>
      <c r="K16" s="59" t="str">
        <f t="shared" si="3"/>
        <v>:.</v>
      </c>
      <c r="L16" s="60">
        <f t="shared" si="0"/>
        <v>0</v>
      </c>
      <c r="M16" s="57"/>
      <c r="N16" s="86">
        <v>3000</v>
      </c>
      <c r="O16" s="267"/>
      <c r="P16" s="266"/>
      <c r="Q16" s="266"/>
      <c r="R16" s="59" t="str">
        <f t="shared" si="4"/>
        <v>:.</v>
      </c>
      <c r="S16" s="60">
        <f t="shared" si="7"/>
        <v>0</v>
      </c>
      <c r="T16" s="63"/>
      <c r="U16" s="61" t="str">
        <f t="shared" si="5"/>
        <v>-:-.-</v>
      </c>
      <c r="V16" s="62">
        <f t="shared" si="6"/>
        <v>0</v>
      </c>
      <c r="W16" s="57" t="str">
        <f>IF(OR(H16="",O16=""),"-", (VLOOKUP(V16,標準記録!$L$4:$M$55,2,1)))</f>
        <v>-</v>
      </c>
      <c r="X16" s="268"/>
      <c r="Y16" s="362"/>
      <c r="Z16" s="363"/>
      <c r="AA16" s="271" t="s">
        <v>342</v>
      </c>
      <c r="AB16" s="289" t="s">
        <v>340</v>
      </c>
      <c r="AC16" s="284"/>
      <c r="AD16" s="93"/>
    </row>
    <row r="17" spans="1:30" ht="17" customHeight="1">
      <c r="A17" s="53">
        <v>10</v>
      </c>
      <c r="B17" s="86" t="s">
        <v>162</v>
      </c>
      <c r="C17" s="259" t="s">
        <v>122</v>
      </c>
      <c r="D17" s="264"/>
      <c r="E17" s="332" t="str">
        <f t="shared" si="2"/>
        <v/>
      </c>
      <c r="F17" s="57">
        <f>DATEDIF(D17,基礎データ!$C$8,"Y")</f>
        <v>125</v>
      </c>
      <c r="G17" s="58">
        <v>400</v>
      </c>
      <c r="H17" s="265"/>
      <c r="I17" s="266"/>
      <c r="J17" s="266"/>
      <c r="K17" s="59" t="str">
        <f t="shared" si="3"/>
        <v>:.</v>
      </c>
      <c r="L17" s="60">
        <f t="shared" si="0"/>
        <v>0</v>
      </c>
      <c r="M17" s="57"/>
      <c r="N17" s="86">
        <v>3000</v>
      </c>
      <c r="O17" s="267"/>
      <c r="P17" s="266"/>
      <c r="Q17" s="266"/>
      <c r="R17" s="59" t="str">
        <f t="shared" si="4"/>
        <v>:.</v>
      </c>
      <c r="S17" s="60">
        <f t="shared" si="7"/>
        <v>0</v>
      </c>
      <c r="T17" s="63"/>
      <c r="U17" s="61" t="str">
        <f t="shared" si="5"/>
        <v>-:-.-</v>
      </c>
      <c r="V17" s="62">
        <f t="shared" si="6"/>
        <v>0</v>
      </c>
      <c r="W17" s="57" t="str">
        <f>IF(OR(H17="",O17=""),"-", (VLOOKUP(V17,標準記録!$L$4:$M$55,2,1)))</f>
        <v>-</v>
      </c>
      <c r="X17" s="268"/>
      <c r="Y17" s="362"/>
      <c r="Z17" s="363"/>
      <c r="AA17" s="271" t="s">
        <v>342</v>
      </c>
      <c r="AB17" s="289" t="s">
        <v>340</v>
      </c>
      <c r="AC17" s="284"/>
      <c r="AD17" s="93"/>
    </row>
    <row r="18" spans="1:30" ht="17" customHeight="1">
      <c r="A18" s="53">
        <v>11</v>
      </c>
      <c r="B18" s="86" t="s">
        <v>163</v>
      </c>
      <c r="C18" s="259" t="s">
        <v>122</v>
      </c>
      <c r="D18" s="264"/>
      <c r="E18" s="332" t="str">
        <f t="shared" si="2"/>
        <v/>
      </c>
      <c r="F18" s="57">
        <f>DATEDIF(D18,基礎データ!$C$8,"Y")</f>
        <v>125</v>
      </c>
      <c r="G18" s="58">
        <v>400</v>
      </c>
      <c r="H18" s="261"/>
      <c r="I18" s="262"/>
      <c r="J18" s="262"/>
      <c r="K18" s="59" t="str">
        <f t="shared" si="3"/>
        <v>:.</v>
      </c>
      <c r="L18" s="60">
        <f t="shared" si="0"/>
        <v>0</v>
      </c>
      <c r="M18" s="57"/>
      <c r="N18" s="86">
        <v>3000</v>
      </c>
      <c r="O18" s="263"/>
      <c r="P18" s="262"/>
      <c r="Q18" s="262"/>
      <c r="R18" s="59" t="str">
        <f t="shared" si="4"/>
        <v>:.</v>
      </c>
      <c r="S18" s="60">
        <f t="shared" si="7"/>
        <v>0</v>
      </c>
      <c r="T18" s="63"/>
      <c r="U18" s="61" t="str">
        <f t="shared" si="5"/>
        <v>-:-.-</v>
      </c>
      <c r="V18" s="62">
        <f t="shared" si="6"/>
        <v>0</v>
      </c>
      <c r="W18" s="57" t="str">
        <f>IF(OR(H18="",O18=""),"-", (VLOOKUP(V18,標準記録!$L$4:$M$55,2,1)))</f>
        <v>-</v>
      </c>
      <c r="X18" s="268"/>
      <c r="Y18" s="362"/>
      <c r="Z18" s="363"/>
      <c r="AA18" s="271" t="s">
        <v>342</v>
      </c>
      <c r="AB18" s="289" t="s">
        <v>340</v>
      </c>
      <c r="AC18" s="284"/>
      <c r="AD18" s="93"/>
    </row>
    <row r="19" spans="1:30" ht="17" customHeight="1">
      <c r="A19" s="53">
        <v>12</v>
      </c>
      <c r="B19" s="86" t="s">
        <v>164</v>
      </c>
      <c r="C19" s="259" t="s">
        <v>122</v>
      </c>
      <c r="D19" s="264"/>
      <c r="E19" s="332" t="str">
        <f t="shared" si="2"/>
        <v/>
      </c>
      <c r="F19" s="57">
        <f>DATEDIF(D19,基礎データ!$C$8,"Y")</f>
        <v>125</v>
      </c>
      <c r="G19" s="58">
        <v>400</v>
      </c>
      <c r="H19" s="265"/>
      <c r="I19" s="266"/>
      <c r="J19" s="266"/>
      <c r="K19" s="59" t="str">
        <f t="shared" si="3"/>
        <v>:.</v>
      </c>
      <c r="L19" s="60">
        <f t="shared" si="0"/>
        <v>0</v>
      </c>
      <c r="M19" s="57"/>
      <c r="N19" s="86">
        <v>3000</v>
      </c>
      <c r="O19" s="267"/>
      <c r="P19" s="266"/>
      <c r="Q19" s="266"/>
      <c r="R19" s="59" t="str">
        <f t="shared" si="4"/>
        <v>:.</v>
      </c>
      <c r="S19" s="60">
        <f t="shared" si="7"/>
        <v>0</v>
      </c>
      <c r="T19" s="63"/>
      <c r="U19" s="61" t="str">
        <f t="shared" si="5"/>
        <v>-:-.-</v>
      </c>
      <c r="V19" s="62">
        <f t="shared" si="6"/>
        <v>0</v>
      </c>
      <c r="W19" s="57" t="str">
        <f>IF(OR(H19="",O19=""),"-", (VLOOKUP(V19,標準記録!$L$4:$M$55,2,1)))</f>
        <v>-</v>
      </c>
      <c r="X19" s="268"/>
      <c r="Y19" s="362"/>
      <c r="Z19" s="363"/>
      <c r="AA19" s="271" t="s">
        <v>342</v>
      </c>
      <c r="AB19" s="289" t="s">
        <v>340</v>
      </c>
      <c r="AC19" s="285"/>
      <c r="AD19" s="93"/>
    </row>
    <row r="20" spans="1:30" ht="17" customHeight="1">
      <c r="A20" s="53">
        <v>13</v>
      </c>
      <c r="B20" s="86" t="s">
        <v>165</v>
      </c>
      <c r="C20" s="259" t="s">
        <v>122</v>
      </c>
      <c r="D20" s="264"/>
      <c r="E20" s="332" t="str">
        <f t="shared" si="2"/>
        <v/>
      </c>
      <c r="F20" s="57">
        <f>DATEDIF(D20,基礎データ!$C$8,"Y")</f>
        <v>125</v>
      </c>
      <c r="G20" s="58">
        <v>400</v>
      </c>
      <c r="H20" s="265"/>
      <c r="I20" s="266"/>
      <c r="J20" s="266"/>
      <c r="K20" s="59" t="str">
        <f t="shared" si="3"/>
        <v>:.</v>
      </c>
      <c r="L20" s="60">
        <f t="shared" si="0"/>
        <v>0</v>
      </c>
      <c r="M20" s="57"/>
      <c r="N20" s="86">
        <v>3000</v>
      </c>
      <c r="O20" s="267"/>
      <c r="P20" s="266"/>
      <c r="Q20" s="266"/>
      <c r="R20" s="59" t="str">
        <f t="shared" si="4"/>
        <v>:.</v>
      </c>
      <c r="S20" s="60">
        <f t="shared" si="7"/>
        <v>0</v>
      </c>
      <c r="T20" s="63"/>
      <c r="U20" s="61" t="str">
        <f t="shared" si="5"/>
        <v>-:-.-</v>
      </c>
      <c r="V20" s="62">
        <f t="shared" si="6"/>
        <v>0</v>
      </c>
      <c r="W20" s="57" t="str">
        <f>IF(OR(H20="",O20=""),"-", (VLOOKUP(V20,標準記録!$L$4:$M$55,2,1)))</f>
        <v>-</v>
      </c>
      <c r="X20" s="268"/>
      <c r="Y20" s="362"/>
      <c r="Z20" s="363"/>
      <c r="AA20" s="271" t="s">
        <v>342</v>
      </c>
      <c r="AB20" s="289" t="s">
        <v>340</v>
      </c>
      <c r="AC20" s="284"/>
      <c r="AD20" s="93"/>
    </row>
    <row r="21" spans="1:30" ht="17" customHeight="1">
      <c r="A21" s="53">
        <v>14</v>
      </c>
      <c r="B21" s="86" t="s">
        <v>166</v>
      </c>
      <c r="C21" s="259" t="s">
        <v>122</v>
      </c>
      <c r="D21" s="264"/>
      <c r="E21" s="332" t="str">
        <f t="shared" si="2"/>
        <v/>
      </c>
      <c r="F21" s="57">
        <f>DATEDIF(D21,基礎データ!$C$8,"Y")</f>
        <v>125</v>
      </c>
      <c r="G21" s="58">
        <v>400</v>
      </c>
      <c r="H21" s="265"/>
      <c r="I21" s="266"/>
      <c r="J21" s="266"/>
      <c r="K21" s="59" t="str">
        <f t="shared" si="3"/>
        <v>:.</v>
      </c>
      <c r="L21" s="60">
        <f t="shared" si="0"/>
        <v>0</v>
      </c>
      <c r="M21" s="57"/>
      <c r="N21" s="86">
        <v>3000</v>
      </c>
      <c r="O21" s="267"/>
      <c r="P21" s="266"/>
      <c r="Q21" s="266"/>
      <c r="R21" s="59" t="str">
        <f t="shared" si="4"/>
        <v>:.</v>
      </c>
      <c r="S21" s="60">
        <f t="shared" si="7"/>
        <v>0</v>
      </c>
      <c r="T21" s="63"/>
      <c r="U21" s="61" t="str">
        <f t="shared" si="5"/>
        <v>-:-.-</v>
      </c>
      <c r="V21" s="62">
        <f t="shared" si="6"/>
        <v>0</v>
      </c>
      <c r="W21" s="57" t="str">
        <f>IF(OR(H21="",O21=""),"-", (VLOOKUP(V21,標準記録!$L$4:$M$55,2,1)))</f>
        <v>-</v>
      </c>
      <c r="X21" s="268"/>
      <c r="Y21" s="362"/>
      <c r="Z21" s="363"/>
      <c r="AA21" s="271" t="s">
        <v>342</v>
      </c>
      <c r="AB21" s="289" t="s">
        <v>340</v>
      </c>
      <c r="AC21" s="285"/>
      <c r="AD21" s="93"/>
    </row>
    <row r="22" spans="1:30" ht="17" customHeight="1">
      <c r="A22" s="53">
        <v>15</v>
      </c>
      <c r="B22" s="86" t="s">
        <v>167</v>
      </c>
      <c r="C22" s="259" t="s">
        <v>122</v>
      </c>
      <c r="D22" s="264"/>
      <c r="E22" s="332" t="str">
        <f t="shared" si="2"/>
        <v/>
      </c>
      <c r="F22" s="57">
        <f>DATEDIF(D22,基礎データ!$C$8,"Y")</f>
        <v>125</v>
      </c>
      <c r="G22" s="58">
        <v>400</v>
      </c>
      <c r="H22" s="265"/>
      <c r="I22" s="266"/>
      <c r="J22" s="266"/>
      <c r="K22" s="59" t="str">
        <f t="shared" si="3"/>
        <v>:.</v>
      </c>
      <c r="L22" s="60">
        <f t="shared" si="0"/>
        <v>0</v>
      </c>
      <c r="M22" s="57"/>
      <c r="N22" s="86">
        <v>3000</v>
      </c>
      <c r="O22" s="267"/>
      <c r="P22" s="266"/>
      <c r="Q22" s="266"/>
      <c r="R22" s="59" t="str">
        <f t="shared" si="4"/>
        <v>:.</v>
      </c>
      <c r="S22" s="60">
        <f t="shared" si="7"/>
        <v>0</v>
      </c>
      <c r="T22" s="63"/>
      <c r="U22" s="61" t="str">
        <f t="shared" si="5"/>
        <v>-:-.-</v>
      </c>
      <c r="V22" s="62">
        <f t="shared" si="6"/>
        <v>0</v>
      </c>
      <c r="W22" s="57" t="str">
        <f>IF(OR(H22="",O22=""),"-", (VLOOKUP(V22,標準記録!$L$4:$M$55,2,1)))</f>
        <v>-</v>
      </c>
      <c r="X22" s="268"/>
      <c r="Y22" s="362"/>
      <c r="Z22" s="363"/>
      <c r="AA22" s="271" t="s">
        <v>342</v>
      </c>
      <c r="AB22" s="289" t="s">
        <v>340</v>
      </c>
      <c r="AC22" s="284"/>
      <c r="AD22" s="93"/>
    </row>
    <row r="23" spans="1:30" ht="17" customHeight="1">
      <c r="A23" s="53">
        <v>16</v>
      </c>
      <c r="B23" s="86" t="s">
        <v>168</v>
      </c>
      <c r="C23" s="259" t="s">
        <v>122</v>
      </c>
      <c r="D23" s="264"/>
      <c r="E23" s="332" t="str">
        <f t="shared" si="2"/>
        <v/>
      </c>
      <c r="F23" s="57">
        <f>DATEDIF(D23,基礎データ!$C$8,"Y")</f>
        <v>125</v>
      </c>
      <c r="G23" s="58">
        <v>400</v>
      </c>
      <c r="H23" s="261"/>
      <c r="I23" s="262"/>
      <c r="J23" s="262"/>
      <c r="K23" s="59" t="str">
        <f t="shared" si="3"/>
        <v>:.</v>
      </c>
      <c r="L23" s="60">
        <f t="shared" si="0"/>
        <v>0</v>
      </c>
      <c r="M23" s="57"/>
      <c r="N23" s="86">
        <v>3000</v>
      </c>
      <c r="O23" s="263"/>
      <c r="P23" s="262"/>
      <c r="Q23" s="262"/>
      <c r="R23" s="59" t="str">
        <f t="shared" si="4"/>
        <v>:.</v>
      </c>
      <c r="S23" s="60">
        <f t="shared" si="7"/>
        <v>0</v>
      </c>
      <c r="T23" s="63"/>
      <c r="U23" s="61" t="str">
        <f t="shared" si="5"/>
        <v>-:-.-</v>
      </c>
      <c r="V23" s="62">
        <f t="shared" si="6"/>
        <v>0</v>
      </c>
      <c r="W23" s="57" t="str">
        <f>IF(OR(H23="",O23=""),"-", (VLOOKUP(V23,標準記録!$L$4:$M$55,2,1)))</f>
        <v>-</v>
      </c>
      <c r="X23" s="268"/>
      <c r="Y23" s="362"/>
      <c r="Z23" s="363"/>
      <c r="AA23" s="271" t="s">
        <v>342</v>
      </c>
      <c r="AB23" s="289" t="s">
        <v>340</v>
      </c>
      <c r="AC23" s="284"/>
      <c r="AD23" s="93"/>
    </row>
    <row r="24" spans="1:30" ht="17" customHeight="1">
      <c r="A24" s="53">
        <v>17</v>
      </c>
      <c r="B24" s="86" t="s">
        <v>169</v>
      </c>
      <c r="C24" s="259" t="s">
        <v>122</v>
      </c>
      <c r="D24" s="264"/>
      <c r="E24" s="332" t="str">
        <f t="shared" si="2"/>
        <v/>
      </c>
      <c r="F24" s="57">
        <f>DATEDIF(D24,基礎データ!$C$8,"Y")</f>
        <v>125</v>
      </c>
      <c r="G24" s="58">
        <v>400</v>
      </c>
      <c r="H24" s="265"/>
      <c r="I24" s="266"/>
      <c r="J24" s="266"/>
      <c r="K24" s="59" t="str">
        <f t="shared" si="3"/>
        <v>:.</v>
      </c>
      <c r="L24" s="60">
        <f t="shared" si="0"/>
        <v>0</v>
      </c>
      <c r="M24" s="57"/>
      <c r="N24" s="86">
        <v>3000</v>
      </c>
      <c r="O24" s="267"/>
      <c r="P24" s="266"/>
      <c r="Q24" s="266"/>
      <c r="R24" s="59" t="str">
        <f t="shared" si="4"/>
        <v>:.</v>
      </c>
      <c r="S24" s="60">
        <f t="shared" si="1"/>
        <v>0</v>
      </c>
      <c r="T24" s="63"/>
      <c r="U24" s="61" t="str">
        <f t="shared" si="5"/>
        <v>-:-.-</v>
      </c>
      <c r="V24" s="62">
        <f t="shared" si="6"/>
        <v>0</v>
      </c>
      <c r="W24" s="57" t="str">
        <f>IF(OR(H24="",O24=""),"-", (VLOOKUP(V24,標準記録!$L$4:$M$55,2,1)))</f>
        <v>-</v>
      </c>
      <c r="X24" s="268"/>
      <c r="Y24" s="362"/>
      <c r="Z24" s="363"/>
      <c r="AA24" s="271" t="s">
        <v>342</v>
      </c>
      <c r="AB24" s="289" t="s">
        <v>340</v>
      </c>
      <c r="AC24" s="284"/>
      <c r="AD24" s="93"/>
    </row>
    <row r="25" spans="1:30" ht="17" customHeight="1">
      <c r="A25" s="53">
        <v>18</v>
      </c>
      <c r="B25" s="86" t="s">
        <v>170</v>
      </c>
      <c r="C25" s="259" t="s">
        <v>122</v>
      </c>
      <c r="D25" s="264"/>
      <c r="E25" s="332" t="str">
        <f t="shared" si="2"/>
        <v/>
      </c>
      <c r="F25" s="57">
        <f>DATEDIF(D25,基礎データ!$C$8,"Y")</f>
        <v>125</v>
      </c>
      <c r="G25" s="58">
        <v>400</v>
      </c>
      <c r="H25" s="265"/>
      <c r="I25" s="266"/>
      <c r="J25" s="266"/>
      <c r="K25" s="59" t="str">
        <f t="shared" si="3"/>
        <v>:.</v>
      </c>
      <c r="L25" s="60">
        <f t="shared" si="0"/>
        <v>0</v>
      </c>
      <c r="M25" s="57"/>
      <c r="N25" s="86">
        <v>3000</v>
      </c>
      <c r="O25" s="267"/>
      <c r="P25" s="266"/>
      <c r="Q25" s="266"/>
      <c r="R25" s="59" t="str">
        <f t="shared" si="4"/>
        <v>:.</v>
      </c>
      <c r="S25" s="60">
        <f t="shared" si="1"/>
        <v>0</v>
      </c>
      <c r="T25" s="63"/>
      <c r="U25" s="61" t="str">
        <f t="shared" si="5"/>
        <v>-:-.-</v>
      </c>
      <c r="V25" s="62">
        <f t="shared" si="6"/>
        <v>0</v>
      </c>
      <c r="W25" s="57" t="str">
        <f>IF(OR(H25="",O25=""),"-", (VLOOKUP(V25,標準記録!$L$4:$M$55,2,1)))</f>
        <v>-</v>
      </c>
      <c r="X25" s="268"/>
      <c r="Y25" s="362"/>
      <c r="Z25" s="363"/>
      <c r="AA25" s="271" t="s">
        <v>342</v>
      </c>
      <c r="AB25" s="289" t="s">
        <v>340</v>
      </c>
      <c r="AC25" s="285"/>
      <c r="AD25" s="93"/>
    </row>
    <row r="26" spans="1:30" ht="17" customHeight="1">
      <c r="A26" s="53">
        <v>19</v>
      </c>
      <c r="B26" s="86" t="s">
        <v>171</v>
      </c>
      <c r="C26" s="259" t="s">
        <v>122</v>
      </c>
      <c r="D26" s="264"/>
      <c r="E26" s="332" t="str">
        <f t="shared" si="2"/>
        <v/>
      </c>
      <c r="F26" s="57">
        <f>DATEDIF(D26,基礎データ!$C$8,"Y")</f>
        <v>125</v>
      </c>
      <c r="G26" s="58">
        <v>400</v>
      </c>
      <c r="H26" s="265"/>
      <c r="I26" s="266"/>
      <c r="J26" s="266"/>
      <c r="K26" s="59" t="str">
        <f t="shared" si="3"/>
        <v>:.</v>
      </c>
      <c r="L26" s="60">
        <f t="shared" si="0"/>
        <v>0</v>
      </c>
      <c r="M26" s="57"/>
      <c r="N26" s="86">
        <v>3000</v>
      </c>
      <c r="O26" s="267"/>
      <c r="P26" s="266"/>
      <c r="Q26" s="266"/>
      <c r="R26" s="59" t="str">
        <f t="shared" si="4"/>
        <v>:.</v>
      </c>
      <c r="S26" s="60">
        <f t="shared" si="1"/>
        <v>0</v>
      </c>
      <c r="T26" s="63"/>
      <c r="U26" s="61" t="str">
        <f t="shared" si="5"/>
        <v>-:-.-</v>
      </c>
      <c r="V26" s="62">
        <f t="shared" si="6"/>
        <v>0</v>
      </c>
      <c r="W26" s="57" t="str">
        <f>IF(OR(H26="",O26=""),"-", (VLOOKUP(V26,標準記録!$L$4:$M$55,2,1)))</f>
        <v>-</v>
      </c>
      <c r="X26" s="268"/>
      <c r="Y26" s="362"/>
      <c r="Z26" s="363"/>
      <c r="AA26" s="271" t="s">
        <v>342</v>
      </c>
      <c r="AB26" s="289" t="s">
        <v>340</v>
      </c>
      <c r="AC26" s="284"/>
      <c r="AD26" s="93"/>
    </row>
    <row r="27" spans="1:30" ht="17" customHeight="1">
      <c r="A27" s="53">
        <v>20</v>
      </c>
      <c r="B27" s="86" t="s">
        <v>172</v>
      </c>
      <c r="C27" s="259" t="s">
        <v>122</v>
      </c>
      <c r="D27" s="264"/>
      <c r="E27" s="332" t="str">
        <f t="shared" si="2"/>
        <v/>
      </c>
      <c r="F27" s="57">
        <f>DATEDIF(D27,基礎データ!$C$8,"Y")</f>
        <v>125</v>
      </c>
      <c r="G27" s="58">
        <v>400</v>
      </c>
      <c r="H27" s="265"/>
      <c r="I27" s="266"/>
      <c r="J27" s="266"/>
      <c r="K27" s="59" t="str">
        <f t="shared" si="3"/>
        <v>:.</v>
      </c>
      <c r="L27" s="60">
        <f t="shared" si="0"/>
        <v>0</v>
      </c>
      <c r="M27" s="57"/>
      <c r="N27" s="86">
        <v>3000</v>
      </c>
      <c r="O27" s="267"/>
      <c r="P27" s="266"/>
      <c r="Q27" s="266"/>
      <c r="R27" s="59" t="str">
        <f t="shared" si="4"/>
        <v>:.</v>
      </c>
      <c r="S27" s="60">
        <f t="shared" si="1"/>
        <v>0</v>
      </c>
      <c r="T27" s="63"/>
      <c r="U27" s="61" t="str">
        <f t="shared" si="5"/>
        <v>-:-.-</v>
      </c>
      <c r="V27" s="62">
        <f t="shared" si="6"/>
        <v>0</v>
      </c>
      <c r="W27" s="57" t="str">
        <f>IF(OR(H27="",O27=""),"-", (VLOOKUP(V27,標準記録!$L$4:$M$55,2,1)))</f>
        <v>-</v>
      </c>
      <c r="X27" s="268"/>
      <c r="Y27" s="362"/>
      <c r="Z27" s="363"/>
      <c r="AA27" s="271" t="s">
        <v>342</v>
      </c>
      <c r="AB27" s="289" t="s">
        <v>340</v>
      </c>
      <c r="AC27" s="285"/>
      <c r="AD27" s="93"/>
    </row>
    <row r="28" spans="1:30" ht="17" customHeight="1">
      <c r="A28" s="53">
        <v>21</v>
      </c>
      <c r="B28" s="86" t="s">
        <v>173</v>
      </c>
      <c r="C28" s="259" t="s">
        <v>122</v>
      </c>
      <c r="D28" s="264"/>
      <c r="E28" s="332" t="str">
        <f t="shared" si="2"/>
        <v/>
      </c>
      <c r="F28" s="57">
        <f>DATEDIF(D28,基礎データ!$C$8,"Y")</f>
        <v>125</v>
      </c>
      <c r="G28" s="58">
        <v>400</v>
      </c>
      <c r="H28" s="265"/>
      <c r="I28" s="266"/>
      <c r="J28" s="266"/>
      <c r="K28" s="59" t="str">
        <f t="shared" si="3"/>
        <v>:.</v>
      </c>
      <c r="L28" s="60">
        <f t="shared" si="0"/>
        <v>0</v>
      </c>
      <c r="M28" s="57"/>
      <c r="N28" s="86">
        <v>3000</v>
      </c>
      <c r="O28" s="267"/>
      <c r="P28" s="266"/>
      <c r="Q28" s="266"/>
      <c r="R28" s="59" t="str">
        <f t="shared" si="4"/>
        <v>:.</v>
      </c>
      <c r="S28" s="60">
        <f t="shared" si="1"/>
        <v>0</v>
      </c>
      <c r="T28" s="63"/>
      <c r="U28" s="61" t="str">
        <f t="shared" si="5"/>
        <v>-:-.-</v>
      </c>
      <c r="V28" s="62">
        <f t="shared" si="6"/>
        <v>0</v>
      </c>
      <c r="W28" s="57" t="str">
        <f>IF(OR(H28="",O28=""),"-", (VLOOKUP(V28,標準記録!$L$4:$M$55,2,1)))</f>
        <v>-</v>
      </c>
      <c r="X28" s="268"/>
      <c r="Y28" s="358"/>
      <c r="Z28" s="359"/>
      <c r="AA28" s="271" t="s">
        <v>342</v>
      </c>
      <c r="AB28" s="289" t="s">
        <v>340</v>
      </c>
      <c r="AC28" s="294"/>
      <c r="AD28" s="93"/>
    </row>
    <row r="29" spans="1:30" ht="17" customHeight="1">
      <c r="A29" s="53">
        <v>22</v>
      </c>
      <c r="B29" s="86" t="s">
        <v>174</v>
      </c>
      <c r="C29" s="259" t="s">
        <v>122</v>
      </c>
      <c r="D29" s="264"/>
      <c r="E29" s="332" t="str">
        <f t="shared" si="2"/>
        <v/>
      </c>
      <c r="F29" s="57">
        <f>DATEDIF(D29,基礎データ!$C$8,"Y")</f>
        <v>125</v>
      </c>
      <c r="G29" s="58">
        <v>400</v>
      </c>
      <c r="H29" s="265"/>
      <c r="I29" s="266"/>
      <c r="J29" s="266"/>
      <c r="K29" s="59" t="str">
        <f t="shared" si="3"/>
        <v>:.</v>
      </c>
      <c r="L29" s="60">
        <f t="shared" si="0"/>
        <v>0</v>
      </c>
      <c r="M29" s="57"/>
      <c r="N29" s="86">
        <v>3000</v>
      </c>
      <c r="O29" s="267"/>
      <c r="P29" s="266"/>
      <c r="Q29" s="266"/>
      <c r="R29" s="59" t="str">
        <f t="shared" si="4"/>
        <v>:.</v>
      </c>
      <c r="S29" s="60">
        <f t="shared" si="1"/>
        <v>0</v>
      </c>
      <c r="T29" s="63"/>
      <c r="U29" s="61" t="str">
        <f t="shared" si="5"/>
        <v>-:-.-</v>
      </c>
      <c r="V29" s="62">
        <f t="shared" si="6"/>
        <v>0</v>
      </c>
      <c r="W29" s="57" t="str">
        <f>IF(OR(H29="",O29=""),"-", (VLOOKUP(V29,標準記録!$L$4:$M$55,2,1)))</f>
        <v>-</v>
      </c>
      <c r="X29" s="268"/>
      <c r="Y29" s="362"/>
      <c r="Z29" s="363"/>
      <c r="AA29" s="271" t="s">
        <v>342</v>
      </c>
      <c r="AB29" s="289" t="s">
        <v>340</v>
      </c>
      <c r="AC29" s="294"/>
      <c r="AD29" s="93"/>
    </row>
    <row r="30" spans="1:30" ht="17" customHeight="1">
      <c r="A30" s="53">
        <v>23</v>
      </c>
      <c r="B30" s="86" t="s">
        <v>175</v>
      </c>
      <c r="C30" s="259" t="s">
        <v>122</v>
      </c>
      <c r="D30" s="264"/>
      <c r="E30" s="332" t="str">
        <f t="shared" si="2"/>
        <v/>
      </c>
      <c r="F30" s="57">
        <f>DATEDIF(D30,基礎データ!$C$8,"Y")</f>
        <v>125</v>
      </c>
      <c r="G30" s="58">
        <v>400</v>
      </c>
      <c r="H30" s="265"/>
      <c r="I30" s="266"/>
      <c r="J30" s="266"/>
      <c r="K30" s="59" t="str">
        <f t="shared" ref="K30:K42" si="8">CONCATENATE(H30,":",I30,".",J30)</f>
        <v>:.</v>
      </c>
      <c r="L30" s="60">
        <f t="shared" ref="L30:L42" si="9">(H30*60)+I30+(J30/100)</f>
        <v>0</v>
      </c>
      <c r="M30" s="57"/>
      <c r="N30" s="86">
        <v>3000</v>
      </c>
      <c r="O30" s="267"/>
      <c r="P30" s="266"/>
      <c r="Q30" s="266"/>
      <c r="R30" s="59" t="str">
        <f t="shared" ref="R30:R42" si="10">CONCATENATE(O30,":",P30,".",Q30)</f>
        <v>:.</v>
      </c>
      <c r="S30" s="60">
        <f t="shared" ref="S30:S42" si="11">(O30*60)+P30+(Q30/100)</f>
        <v>0</v>
      </c>
      <c r="T30" s="63"/>
      <c r="U30" s="61" t="str">
        <f t="shared" ref="U30:U42" si="12">IFERROR((K30+R30),"-:-.-")</f>
        <v>-:-.-</v>
      </c>
      <c r="V30" s="62">
        <f t="shared" ref="V30:V42" si="13">L30+S30</f>
        <v>0</v>
      </c>
      <c r="W30" s="57" t="str">
        <f>IF(OR(H30="",O30=""),"-", (VLOOKUP(V30,標準記録!$L$4:$M$55,2,1)))</f>
        <v>-</v>
      </c>
      <c r="X30" s="268"/>
      <c r="Y30" s="362"/>
      <c r="Z30" s="363"/>
      <c r="AA30" s="271" t="s">
        <v>342</v>
      </c>
      <c r="AB30" s="289" t="s">
        <v>340</v>
      </c>
      <c r="AC30" s="294"/>
      <c r="AD30" s="93"/>
    </row>
    <row r="31" spans="1:30" ht="17" customHeight="1">
      <c r="A31" s="53">
        <v>24</v>
      </c>
      <c r="B31" s="86" t="s">
        <v>176</v>
      </c>
      <c r="C31" s="259" t="s">
        <v>122</v>
      </c>
      <c r="D31" s="264"/>
      <c r="E31" s="332" t="str">
        <f t="shared" si="2"/>
        <v/>
      </c>
      <c r="F31" s="57">
        <f>DATEDIF(D31,基礎データ!$C$8,"Y")</f>
        <v>125</v>
      </c>
      <c r="G31" s="58">
        <v>400</v>
      </c>
      <c r="H31" s="265"/>
      <c r="I31" s="266"/>
      <c r="J31" s="266"/>
      <c r="K31" s="59" t="str">
        <f t="shared" si="8"/>
        <v>:.</v>
      </c>
      <c r="L31" s="60">
        <f t="shared" si="9"/>
        <v>0</v>
      </c>
      <c r="M31" s="57"/>
      <c r="N31" s="86">
        <v>3000</v>
      </c>
      <c r="O31" s="267"/>
      <c r="P31" s="266"/>
      <c r="Q31" s="266"/>
      <c r="R31" s="59" t="str">
        <f t="shared" si="10"/>
        <v>:.</v>
      </c>
      <c r="S31" s="60">
        <f t="shared" si="11"/>
        <v>0</v>
      </c>
      <c r="T31" s="63"/>
      <c r="U31" s="61" t="str">
        <f t="shared" si="12"/>
        <v>-:-.-</v>
      </c>
      <c r="V31" s="62">
        <f t="shared" si="13"/>
        <v>0</v>
      </c>
      <c r="W31" s="57" t="str">
        <f>IF(OR(H31="",O31=""),"-", (VLOOKUP(V31,標準記録!$L$4:$M$55,2,1)))</f>
        <v>-</v>
      </c>
      <c r="X31" s="268"/>
      <c r="Y31" s="362"/>
      <c r="Z31" s="363"/>
      <c r="AA31" s="271" t="s">
        <v>342</v>
      </c>
      <c r="AB31" s="289" t="s">
        <v>340</v>
      </c>
      <c r="AC31" s="294"/>
      <c r="AD31" s="93"/>
    </row>
    <row r="32" spans="1:30" ht="17" customHeight="1">
      <c r="A32" s="53">
        <v>25</v>
      </c>
      <c r="B32" s="86" t="s">
        <v>177</v>
      </c>
      <c r="C32" s="259" t="s">
        <v>122</v>
      </c>
      <c r="D32" s="264"/>
      <c r="E32" s="332" t="str">
        <f t="shared" si="2"/>
        <v/>
      </c>
      <c r="F32" s="57">
        <f>DATEDIF(D32,基礎データ!$C$8,"Y")</f>
        <v>125</v>
      </c>
      <c r="G32" s="58">
        <v>400</v>
      </c>
      <c r="H32" s="265"/>
      <c r="I32" s="266"/>
      <c r="J32" s="266"/>
      <c r="K32" s="59" t="str">
        <f t="shared" si="8"/>
        <v>:.</v>
      </c>
      <c r="L32" s="60">
        <f t="shared" si="9"/>
        <v>0</v>
      </c>
      <c r="M32" s="57"/>
      <c r="N32" s="86">
        <v>3000</v>
      </c>
      <c r="O32" s="267"/>
      <c r="P32" s="266"/>
      <c r="Q32" s="266"/>
      <c r="R32" s="59" t="str">
        <f t="shared" si="10"/>
        <v>:.</v>
      </c>
      <c r="S32" s="60">
        <f t="shared" si="11"/>
        <v>0</v>
      </c>
      <c r="T32" s="63"/>
      <c r="U32" s="61" t="str">
        <f t="shared" si="12"/>
        <v>-:-.-</v>
      </c>
      <c r="V32" s="62">
        <f t="shared" si="13"/>
        <v>0</v>
      </c>
      <c r="W32" s="57" t="str">
        <f>IF(OR(H32="",O32=""),"-", (VLOOKUP(V32,標準記録!$L$4:$M$55,2,1)))</f>
        <v>-</v>
      </c>
      <c r="X32" s="268"/>
      <c r="Y32" s="362"/>
      <c r="Z32" s="363"/>
      <c r="AA32" s="271" t="s">
        <v>342</v>
      </c>
      <c r="AB32" s="289" t="s">
        <v>340</v>
      </c>
      <c r="AC32" s="294"/>
      <c r="AD32" s="93"/>
    </row>
    <row r="33" spans="1:30" ht="17" customHeight="1">
      <c r="A33" s="53">
        <v>26</v>
      </c>
      <c r="B33" s="86" t="s">
        <v>178</v>
      </c>
      <c r="C33" s="259" t="s">
        <v>122</v>
      </c>
      <c r="D33" s="264"/>
      <c r="E33" s="332" t="str">
        <f t="shared" si="2"/>
        <v/>
      </c>
      <c r="F33" s="57">
        <f>DATEDIF(D33,基礎データ!$C$8,"Y")</f>
        <v>125</v>
      </c>
      <c r="G33" s="58">
        <v>400</v>
      </c>
      <c r="H33" s="265"/>
      <c r="I33" s="266"/>
      <c r="J33" s="266"/>
      <c r="K33" s="59" t="str">
        <f t="shared" si="8"/>
        <v>:.</v>
      </c>
      <c r="L33" s="60">
        <f t="shared" si="9"/>
        <v>0</v>
      </c>
      <c r="M33" s="57"/>
      <c r="N33" s="86">
        <v>3000</v>
      </c>
      <c r="O33" s="267"/>
      <c r="P33" s="266"/>
      <c r="Q33" s="266"/>
      <c r="R33" s="59" t="str">
        <f t="shared" si="10"/>
        <v>:.</v>
      </c>
      <c r="S33" s="60">
        <f t="shared" si="11"/>
        <v>0</v>
      </c>
      <c r="T33" s="63"/>
      <c r="U33" s="61" t="str">
        <f t="shared" si="12"/>
        <v>-:-.-</v>
      </c>
      <c r="V33" s="62">
        <f t="shared" si="13"/>
        <v>0</v>
      </c>
      <c r="W33" s="57" t="str">
        <f>IF(OR(H33="",O33=""),"-", (VLOOKUP(V33,標準記録!$L$4:$M$55,2,1)))</f>
        <v>-</v>
      </c>
      <c r="X33" s="268"/>
      <c r="Y33" s="362"/>
      <c r="Z33" s="363"/>
      <c r="AA33" s="271" t="s">
        <v>342</v>
      </c>
      <c r="AB33" s="289" t="s">
        <v>340</v>
      </c>
      <c r="AC33" s="268"/>
      <c r="AD33" s="93"/>
    </row>
    <row r="34" spans="1:30" ht="17" customHeight="1">
      <c r="A34" s="53">
        <v>27</v>
      </c>
      <c r="B34" s="86" t="s">
        <v>179</v>
      </c>
      <c r="C34" s="259" t="s">
        <v>122</v>
      </c>
      <c r="D34" s="264"/>
      <c r="E34" s="332" t="str">
        <f t="shared" si="2"/>
        <v/>
      </c>
      <c r="F34" s="57">
        <f>DATEDIF(D34,基礎データ!$C$8,"Y")</f>
        <v>125</v>
      </c>
      <c r="G34" s="58">
        <v>400</v>
      </c>
      <c r="H34" s="265"/>
      <c r="I34" s="266"/>
      <c r="J34" s="266"/>
      <c r="K34" s="59" t="str">
        <f t="shared" si="8"/>
        <v>:.</v>
      </c>
      <c r="L34" s="60">
        <f t="shared" si="9"/>
        <v>0</v>
      </c>
      <c r="M34" s="57"/>
      <c r="N34" s="86">
        <v>3000</v>
      </c>
      <c r="O34" s="267"/>
      <c r="P34" s="266"/>
      <c r="Q34" s="266"/>
      <c r="R34" s="59" t="str">
        <f t="shared" si="10"/>
        <v>:.</v>
      </c>
      <c r="S34" s="60">
        <f t="shared" si="11"/>
        <v>0</v>
      </c>
      <c r="T34" s="63"/>
      <c r="U34" s="61" t="str">
        <f t="shared" si="12"/>
        <v>-:-.-</v>
      </c>
      <c r="V34" s="62">
        <f t="shared" si="13"/>
        <v>0</v>
      </c>
      <c r="W34" s="57" t="str">
        <f>IF(OR(H34="",O34=""),"-", (VLOOKUP(V34,標準記録!$L$4:$M$55,2,1)))</f>
        <v>-</v>
      </c>
      <c r="X34" s="268"/>
      <c r="Y34" s="362"/>
      <c r="Z34" s="363"/>
      <c r="AA34" s="271" t="s">
        <v>342</v>
      </c>
      <c r="AB34" s="289" t="s">
        <v>340</v>
      </c>
      <c r="AC34" s="268"/>
      <c r="AD34" s="93"/>
    </row>
    <row r="35" spans="1:30" ht="17" customHeight="1">
      <c r="A35" s="53">
        <v>28</v>
      </c>
      <c r="B35" s="86" t="s">
        <v>180</v>
      </c>
      <c r="C35" s="259" t="s">
        <v>122</v>
      </c>
      <c r="D35" s="264"/>
      <c r="E35" s="332" t="str">
        <f t="shared" si="2"/>
        <v/>
      </c>
      <c r="F35" s="57">
        <f>DATEDIF(D35,基礎データ!$C$8,"Y")</f>
        <v>125</v>
      </c>
      <c r="G35" s="58">
        <v>400</v>
      </c>
      <c r="H35" s="265"/>
      <c r="I35" s="266"/>
      <c r="J35" s="266"/>
      <c r="K35" s="59" t="str">
        <f t="shared" si="8"/>
        <v>:.</v>
      </c>
      <c r="L35" s="60">
        <f t="shared" si="9"/>
        <v>0</v>
      </c>
      <c r="M35" s="57"/>
      <c r="N35" s="86">
        <v>3000</v>
      </c>
      <c r="O35" s="267"/>
      <c r="P35" s="266"/>
      <c r="Q35" s="266"/>
      <c r="R35" s="59" t="str">
        <f t="shared" si="10"/>
        <v>:.</v>
      </c>
      <c r="S35" s="60">
        <f t="shared" si="11"/>
        <v>0</v>
      </c>
      <c r="T35" s="63"/>
      <c r="U35" s="61" t="str">
        <f t="shared" si="12"/>
        <v>-:-.-</v>
      </c>
      <c r="V35" s="62">
        <f t="shared" si="13"/>
        <v>0</v>
      </c>
      <c r="W35" s="57" t="str">
        <f>IF(OR(H35="",O35=""),"-", (VLOOKUP(V35,標準記録!$L$4:$M$55,2,1)))</f>
        <v>-</v>
      </c>
      <c r="X35" s="268"/>
      <c r="Y35" s="362"/>
      <c r="Z35" s="363"/>
      <c r="AA35" s="271" t="s">
        <v>342</v>
      </c>
      <c r="AB35" s="289" t="s">
        <v>340</v>
      </c>
      <c r="AC35" s="268"/>
      <c r="AD35" s="93"/>
    </row>
    <row r="36" spans="1:30" ht="17" customHeight="1">
      <c r="A36" s="53">
        <v>29</v>
      </c>
      <c r="B36" s="86" t="s">
        <v>181</v>
      </c>
      <c r="C36" s="259" t="s">
        <v>122</v>
      </c>
      <c r="D36" s="264"/>
      <c r="E36" s="332" t="str">
        <f t="shared" si="2"/>
        <v/>
      </c>
      <c r="F36" s="57">
        <f>DATEDIF(D36,基礎データ!$C$8,"Y")</f>
        <v>125</v>
      </c>
      <c r="G36" s="58">
        <v>400</v>
      </c>
      <c r="H36" s="265"/>
      <c r="I36" s="266"/>
      <c r="J36" s="266"/>
      <c r="K36" s="59" t="str">
        <f t="shared" si="8"/>
        <v>:.</v>
      </c>
      <c r="L36" s="60">
        <f t="shared" si="9"/>
        <v>0</v>
      </c>
      <c r="M36" s="57"/>
      <c r="N36" s="86">
        <v>3000</v>
      </c>
      <c r="O36" s="267"/>
      <c r="P36" s="266"/>
      <c r="Q36" s="266"/>
      <c r="R36" s="59" t="str">
        <f t="shared" si="10"/>
        <v>:.</v>
      </c>
      <c r="S36" s="60">
        <f t="shared" si="11"/>
        <v>0</v>
      </c>
      <c r="T36" s="63"/>
      <c r="U36" s="61" t="str">
        <f t="shared" si="12"/>
        <v>-:-.-</v>
      </c>
      <c r="V36" s="62">
        <f t="shared" si="13"/>
        <v>0</v>
      </c>
      <c r="W36" s="57" t="str">
        <f>IF(OR(H36="",O36=""),"-", (VLOOKUP(V36,標準記録!$L$4:$M$55,2,1)))</f>
        <v>-</v>
      </c>
      <c r="X36" s="268"/>
      <c r="Y36" s="362"/>
      <c r="Z36" s="363"/>
      <c r="AA36" s="271" t="s">
        <v>342</v>
      </c>
      <c r="AB36" s="289" t="s">
        <v>340</v>
      </c>
      <c r="AC36" s="292"/>
      <c r="AD36" s="93"/>
    </row>
    <row r="37" spans="1:30" ht="17" customHeight="1">
      <c r="A37" s="53">
        <v>30</v>
      </c>
      <c r="B37" s="86" t="s">
        <v>182</v>
      </c>
      <c r="C37" s="259" t="s">
        <v>122</v>
      </c>
      <c r="D37" s="264"/>
      <c r="E37" s="332" t="str">
        <f t="shared" si="2"/>
        <v/>
      </c>
      <c r="F37" s="57">
        <f>DATEDIF(D37,基礎データ!$C$8,"Y")</f>
        <v>125</v>
      </c>
      <c r="G37" s="58">
        <v>400</v>
      </c>
      <c r="H37" s="265"/>
      <c r="I37" s="266"/>
      <c r="J37" s="266"/>
      <c r="K37" s="59" t="str">
        <f t="shared" si="8"/>
        <v>:.</v>
      </c>
      <c r="L37" s="60">
        <f t="shared" si="9"/>
        <v>0</v>
      </c>
      <c r="M37" s="57"/>
      <c r="N37" s="86">
        <v>3000</v>
      </c>
      <c r="O37" s="90"/>
      <c r="P37" s="89"/>
      <c r="Q37" s="89"/>
      <c r="R37" s="59" t="str">
        <f t="shared" si="10"/>
        <v>:.</v>
      </c>
      <c r="S37" s="60">
        <f t="shared" si="11"/>
        <v>0</v>
      </c>
      <c r="T37" s="63"/>
      <c r="U37" s="61" t="str">
        <f t="shared" si="12"/>
        <v>-:-.-</v>
      </c>
      <c r="V37" s="62">
        <f t="shared" si="13"/>
        <v>0</v>
      </c>
      <c r="W37" s="57" t="str">
        <f>IF(OR(H37="",O37=""),"-", (VLOOKUP(V37,標準記録!$L$4:$M$55,2,1)))</f>
        <v>-</v>
      </c>
      <c r="X37" s="268"/>
      <c r="Y37" s="362"/>
      <c r="Z37" s="363"/>
      <c r="AA37" s="271" t="s">
        <v>342</v>
      </c>
      <c r="AB37" s="289" t="s">
        <v>340</v>
      </c>
      <c r="AC37" s="292"/>
      <c r="AD37" s="93"/>
    </row>
    <row r="38" spans="1:30" ht="17" customHeight="1">
      <c r="A38" s="53">
        <v>31</v>
      </c>
      <c r="B38" s="86" t="s">
        <v>183</v>
      </c>
      <c r="C38" s="259" t="s">
        <v>122</v>
      </c>
      <c r="D38" s="264"/>
      <c r="E38" s="332" t="str">
        <f t="shared" si="2"/>
        <v/>
      </c>
      <c r="F38" s="57">
        <f>DATEDIF(D38,基礎データ!$C$8,"Y")</f>
        <v>125</v>
      </c>
      <c r="G38" s="58">
        <v>400</v>
      </c>
      <c r="H38" s="81"/>
      <c r="I38" s="82"/>
      <c r="J38" s="82"/>
      <c r="K38" s="59" t="str">
        <f t="shared" si="8"/>
        <v>:.</v>
      </c>
      <c r="L38" s="60">
        <f t="shared" si="9"/>
        <v>0</v>
      </c>
      <c r="M38" s="57"/>
      <c r="N38" s="86">
        <v>3000</v>
      </c>
      <c r="O38" s="90"/>
      <c r="P38" s="89"/>
      <c r="Q38" s="89"/>
      <c r="R38" s="59" t="str">
        <f t="shared" si="10"/>
        <v>:.</v>
      </c>
      <c r="S38" s="60">
        <f t="shared" si="11"/>
        <v>0</v>
      </c>
      <c r="T38" s="63"/>
      <c r="U38" s="61" t="str">
        <f t="shared" si="12"/>
        <v>-:-.-</v>
      </c>
      <c r="V38" s="62">
        <f t="shared" si="13"/>
        <v>0</v>
      </c>
      <c r="W38" s="57" t="str">
        <f>IF(OR(H38="",O38=""),"-", (VLOOKUP(V38,標準記録!$L$4:$M$55,2,1)))</f>
        <v>-</v>
      </c>
      <c r="X38" s="91"/>
      <c r="Y38" s="364"/>
      <c r="Z38" s="365"/>
      <c r="AA38" s="271" t="s">
        <v>342</v>
      </c>
      <c r="AB38" s="289" t="s">
        <v>340</v>
      </c>
      <c r="AC38" s="292"/>
      <c r="AD38" s="93"/>
    </row>
    <row r="39" spans="1:30" ht="17" customHeight="1">
      <c r="A39" s="53">
        <v>32</v>
      </c>
      <c r="B39" s="86" t="s">
        <v>129</v>
      </c>
      <c r="C39" s="64" t="s">
        <v>1</v>
      </c>
      <c r="D39" s="264"/>
      <c r="E39" s="332" t="str">
        <f t="shared" si="2"/>
        <v/>
      </c>
      <c r="F39" s="57">
        <f>DATEDIF(D39,基礎データ!$C$8,"Y")</f>
        <v>125</v>
      </c>
      <c r="G39" s="58">
        <v>400</v>
      </c>
      <c r="H39" s="81"/>
      <c r="I39" s="82"/>
      <c r="J39" s="82"/>
      <c r="K39" s="59" t="str">
        <f t="shared" si="8"/>
        <v>:.</v>
      </c>
      <c r="L39" s="60">
        <f t="shared" si="9"/>
        <v>0</v>
      </c>
      <c r="M39" s="57"/>
      <c r="N39" s="86">
        <v>3000</v>
      </c>
      <c r="O39" s="90"/>
      <c r="P39" s="89"/>
      <c r="Q39" s="89"/>
      <c r="R39" s="59" t="str">
        <f t="shared" si="10"/>
        <v>:.</v>
      </c>
      <c r="S39" s="60">
        <f t="shared" si="11"/>
        <v>0</v>
      </c>
      <c r="T39" s="63"/>
      <c r="U39" s="61" t="str">
        <f t="shared" si="12"/>
        <v>-:-.-</v>
      </c>
      <c r="V39" s="62">
        <f t="shared" si="13"/>
        <v>0</v>
      </c>
      <c r="W39" s="57" t="str">
        <f>IF(OR(H39="",O39=""),"-", (VLOOKUP(V39,標準記録!$L$4:$M$55,2,1)))</f>
        <v>-</v>
      </c>
      <c r="X39" s="91"/>
      <c r="Y39" s="364"/>
      <c r="Z39" s="365"/>
      <c r="AA39" s="271" t="s">
        <v>342</v>
      </c>
      <c r="AB39" s="289" t="s">
        <v>340</v>
      </c>
      <c r="AC39" s="292"/>
      <c r="AD39" s="93"/>
    </row>
    <row r="40" spans="1:30" ht="17" customHeight="1">
      <c r="A40" s="53">
        <v>33</v>
      </c>
      <c r="B40" s="86" t="s">
        <v>130</v>
      </c>
      <c r="C40" s="64" t="s">
        <v>1</v>
      </c>
      <c r="D40" s="264"/>
      <c r="E40" s="332" t="str">
        <f t="shared" si="2"/>
        <v/>
      </c>
      <c r="F40" s="57">
        <f>DATEDIF(D40,基礎データ!$C$8,"Y")</f>
        <v>125</v>
      </c>
      <c r="G40" s="58">
        <v>400</v>
      </c>
      <c r="H40" s="81"/>
      <c r="I40" s="82"/>
      <c r="J40" s="82"/>
      <c r="K40" s="59" t="str">
        <f t="shared" si="8"/>
        <v>:.</v>
      </c>
      <c r="L40" s="60">
        <f t="shared" si="9"/>
        <v>0</v>
      </c>
      <c r="M40" s="57"/>
      <c r="N40" s="86">
        <v>3000</v>
      </c>
      <c r="O40" s="90"/>
      <c r="P40" s="89"/>
      <c r="Q40" s="89"/>
      <c r="R40" s="59" t="str">
        <f t="shared" si="10"/>
        <v>:.</v>
      </c>
      <c r="S40" s="60">
        <f t="shared" si="11"/>
        <v>0</v>
      </c>
      <c r="T40" s="63"/>
      <c r="U40" s="61" t="str">
        <f t="shared" si="12"/>
        <v>-:-.-</v>
      </c>
      <c r="V40" s="62">
        <f t="shared" si="13"/>
        <v>0</v>
      </c>
      <c r="W40" s="57" t="str">
        <f>IF(OR(H40="",O40=""),"-", (VLOOKUP(V40,標準記録!$L$4:$M$55,2,1)))</f>
        <v>-</v>
      </c>
      <c r="X40" s="91"/>
      <c r="Y40" s="364"/>
      <c r="Z40" s="365"/>
      <c r="AA40" s="271" t="s">
        <v>342</v>
      </c>
      <c r="AB40" s="289" t="s">
        <v>340</v>
      </c>
      <c r="AC40" s="292"/>
      <c r="AD40" s="93"/>
    </row>
    <row r="41" spans="1:30" ht="17" customHeight="1">
      <c r="A41" s="53">
        <v>34</v>
      </c>
      <c r="B41" s="86" t="s">
        <v>131</v>
      </c>
      <c r="C41" s="64" t="s">
        <v>1</v>
      </c>
      <c r="D41" s="264"/>
      <c r="E41" s="332" t="str">
        <f t="shared" si="2"/>
        <v/>
      </c>
      <c r="F41" s="57">
        <f>DATEDIF(D41,基礎データ!$C$8,"Y")</f>
        <v>125</v>
      </c>
      <c r="G41" s="58">
        <v>400</v>
      </c>
      <c r="H41" s="81"/>
      <c r="I41" s="82"/>
      <c r="J41" s="82"/>
      <c r="K41" s="59" t="str">
        <f t="shared" si="8"/>
        <v>:.</v>
      </c>
      <c r="L41" s="60">
        <f t="shared" si="9"/>
        <v>0</v>
      </c>
      <c r="M41" s="57"/>
      <c r="N41" s="86">
        <v>3000</v>
      </c>
      <c r="O41" s="90"/>
      <c r="P41" s="89"/>
      <c r="Q41" s="89"/>
      <c r="R41" s="59" t="str">
        <f t="shared" si="10"/>
        <v>:.</v>
      </c>
      <c r="S41" s="60">
        <f t="shared" si="11"/>
        <v>0</v>
      </c>
      <c r="T41" s="63"/>
      <c r="U41" s="61" t="str">
        <f t="shared" si="12"/>
        <v>-:-.-</v>
      </c>
      <c r="V41" s="62">
        <f t="shared" si="13"/>
        <v>0</v>
      </c>
      <c r="W41" s="57" t="str">
        <f>IF(OR(H41="",O41=""),"-", (VLOOKUP(V41,標準記録!$L$4:$M$55,2,1)))</f>
        <v>-</v>
      </c>
      <c r="X41" s="91"/>
      <c r="Y41" s="364"/>
      <c r="Z41" s="365"/>
      <c r="AA41" s="271" t="s">
        <v>342</v>
      </c>
      <c r="AB41" s="289" t="s">
        <v>340</v>
      </c>
      <c r="AC41" s="292"/>
      <c r="AD41" s="93"/>
    </row>
    <row r="42" spans="1:30" ht="17" customHeight="1">
      <c r="A42" s="53">
        <v>35</v>
      </c>
      <c r="B42" s="86" t="s">
        <v>132</v>
      </c>
      <c r="C42" s="64" t="s">
        <v>1</v>
      </c>
      <c r="D42" s="264"/>
      <c r="E42" s="332" t="str">
        <f t="shared" si="2"/>
        <v/>
      </c>
      <c r="F42" s="57">
        <f>DATEDIF(D42,基礎データ!$C$8,"Y")</f>
        <v>125</v>
      </c>
      <c r="G42" s="58">
        <v>400</v>
      </c>
      <c r="H42" s="81"/>
      <c r="I42" s="82"/>
      <c r="J42" s="82"/>
      <c r="K42" s="59" t="str">
        <f t="shared" si="8"/>
        <v>:.</v>
      </c>
      <c r="L42" s="60">
        <f t="shared" si="9"/>
        <v>0</v>
      </c>
      <c r="M42" s="57"/>
      <c r="N42" s="86">
        <v>3000</v>
      </c>
      <c r="O42" s="90"/>
      <c r="P42" s="89"/>
      <c r="Q42" s="89"/>
      <c r="R42" s="59" t="str">
        <f t="shared" si="10"/>
        <v>:.</v>
      </c>
      <c r="S42" s="60">
        <f t="shared" si="11"/>
        <v>0</v>
      </c>
      <c r="T42" s="63"/>
      <c r="U42" s="61" t="str">
        <f t="shared" si="12"/>
        <v>-:-.-</v>
      </c>
      <c r="V42" s="62">
        <f t="shared" si="13"/>
        <v>0</v>
      </c>
      <c r="W42" s="57" t="str">
        <f>IF(OR(H42="",O42=""),"-", (VLOOKUP(V42,標準記録!$L$4:$M$55,2,1)))</f>
        <v>-</v>
      </c>
      <c r="X42" s="91"/>
      <c r="Y42" s="364"/>
      <c r="Z42" s="365"/>
      <c r="AA42" s="271" t="s">
        <v>342</v>
      </c>
      <c r="AB42" s="289" t="s">
        <v>340</v>
      </c>
      <c r="AC42" s="292"/>
      <c r="AD42" s="93"/>
    </row>
    <row r="43" spans="1:30" ht="17" customHeight="1">
      <c r="A43" s="53">
        <v>36</v>
      </c>
      <c r="B43" s="86" t="s">
        <v>133</v>
      </c>
      <c r="C43" s="64" t="s">
        <v>1</v>
      </c>
      <c r="D43" s="264"/>
      <c r="E43" s="332" t="str">
        <f t="shared" si="2"/>
        <v/>
      </c>
      <c r="F43" s="57">
        <f>DATEDIF(D43,基礎データ!$C$8,"Y")</f>
        <v>125</v>
      </c>
      <c r="G43" s="58">
        <v>400</v>
      </c>
      <c r="H43" s="81"/>
      <c r="I43" s="82"/>
      <c r="J43" s="82"/>
      <c r="K43" s="59" t="str">
        <f t="shared" ref="K43:K51" si="14">CONCATENATE(H43,":",I43,".",J43)</f>
        <v>:.</v>
      </c>
      <c r="L43" s="60">
        <f t="shared" ref="L43:L51" si="15">(H43*60)+I43+(J43/100)</f>
        <v>0</v>
      </c>
      <c r="M43" s="57"/>
      <c r="N43" s="86">
        <v>3000</v>
      </c>
      <c r="O43" s="90"/>
      <c r="P43" s="89"/>
      <c r="Q43" s="89"/>
      <c r="R43" s="59" t="str">
        <f t="shared" ref="R43:R51" si="16">CONCATENATE(O43,":",P43,".",Q43)</f>
        <v>:.</v>
      </c>
      <c r="S43" s="60">
        <f t="shared" ref="S43:S51" si="17">(O43*60)+P43+(Q43/100)</f>
        <v>0</v>
      </c>
      <c r="T43" s="63"/>
      <c r="U43" s="61" t="str">
        <f t="shared" ref="U43:U51" si="18">IFERROR((K43+R43),"-:-.-")</f>
        <v>-:-.-</v>
      </c>
      <c r="V43" s="62">
        <f t="shared" ref="V43:V51" si="19">L43+S43</f>
        <v>0</v>
      </c>
      <c r="W43" s="57" t="str">
        <f>IF(OR(H43="",O43=""),"-", (VLOOKUP(V43,標準記録!$L$4:$M$55,2,1)))</f>
        <v>-</v>
      </c>
      <c r="X43" s="91"/>
      <c r="Y43" s="364"/>
      <c r="Z43" s="365"/>
      <c r="AA43" s="271" t="s">
        <v>342</v>
      </c>
      <c r="AB43" s="289" t="s">
        <v>340</v>
      </c>
      <c r="AC43" s="292"/>
      <c r="AD43" s="93"/>
    </row>
    <row r="44" spans="1:30" ht="17" customHeight="1">
      <c r="A44" s="53">
        <v>37</v>
      </c>
      <c r="B44" s="86" t="s">
        <v>134</v>
      </c>
      <c r="C44" s="64" t="s">
        <v>1</v>
      </c>
      <c r="D44" s="264"/>
      <c r="E44" s="332" t="str">
        <f t="shared" si="2"/>
        <v/>
      </c>
      <c r="F44" s="57">
        <f>DATEDIF(D44,基礎データ!$C$8,"Y")</f>
        <v>125</v>
      </c>
      <c r="G44" s="58">
        <v>400</v>
      </c>
      <c r="H44" s="81"/>
      <c r="I44" s="82"/>
      <c r="J44" s="82"/>
      <c r="K44" s="59" t="str">
        <f t="shared" si="14"/>
        <v>:.</v>
      </c>
      <c r="L44" s="60">
        <f t="shared" si="15"/>
        <v>0</v>
      </c>
      <c r="M44" s="57"/>
      <c r="N44" s="86">
        <v>3000</v>
      </c>
      <c r="O44" s="90"/>
      <c r="P44" s="89"/>
      <c r="Q44" s="89"/>
      <c r="R44" s="59" t="str">
        <f t="shared" si="16"/>
        <v>:.</v>
      </c>
      <c r="S44" s="60">
        <f t="shared" si="17"/>
        <v>0</v>
      </c>
      <c r="T44" s="63"/>
      <c r="U44" s="61" t="str">
        <f t="shared" si="18"/>
        <v>-:-.-</v>
      </c>
      <c r="V44" s="62">
        <f t="shared" si="19"/>
        <v>0</v>
      </c>
      <c r="W44" s="57" t="str">
        <f>IF(OR(H44="",O44=""),"-", (VLOOKUP(V44,標準記録!$L$4:$M$55,2,1)))</f>
        <v>-</v>
      </c>
      <c r="X44" s="91"/>
      <c r="Y44" s="364"/>
      <c r="Z44" s="365"/>
      <c r="AA44" s="271" t="s">
        <v>342</v>
      </c>
      <c r="AB44" s="289" t="s">
        <v>340</v>
      </c>
      <c r="AC44" s="292"/>
      <c r="AD44" s="93"/>
    </row>
    <row r="45" spans="1:30" ht="17" customHeight="1">
      <c r="A45" s="53">
        <v>38</v>
      </c>
      <c r="B45" s="86" t="s">
        <v>135</v>
      </c>
      <c r="C45" s="64" t="s">
        <v>1</v>
      </c>
      <c r="D45" s="264"/>
      <c r="E45" s="332" t="str">
        <f t="shared" si="2"/>
        <v/>
      </c>
      <c r="F45" s="57">
        <f>DATEDIF(D45,基礎データ!$C$8,"Y")</f>
        <v>125</v>
      </c>
      <c r="G45" s="58">
        <v>400</v>
      </c>
      <c r="H45" s="81"/>
      <c r="I45" s="82"/>
      <c r="J45" s="82"/>
      <c r="K45" s="59" t="str">
        <f t="shared" si="14"/>
        <v>:.</v>
      </c>
      <c r="L45" s="60">
        <f t="shared" si="15"/>
        <v>0</v>
      </c>
      <c r="M45" s="57"/>
      <c r="N45" s="86">
        <v>3000</v>
      </c>
      <c r="O45" s="90"/>
      <c r="P45" s="89"/>
      <c r="Q45" s="89"/>
      <c r="R45" s="59" t="str">
        <f t="shared" si="16"/>
        <v>:.</v>
      </c>
      <c r="S45" s="60">
        <f t="shared" si="17"/>
        <v>0</v>
      </c>
      <c r="T45" s="63"/>
      <c r="U45" s="61" t="str">
        <f t="shared" si="18"/>
        <v>-:-.-</v>
      </c>
      <c r="V45" s="62">
        <f t="shared" si="19"/>
        <v>0</v>
      </c>
      <c r="W45" s="57" t="str">
        <f>IF(OR(H45="",O45=""),"-", (VLOOKUP(V45,標準記録!$L$4:$M$55,2,1)))</f>
        <v>-</v>
      </c>
      <c r="X45" s="91"/>
      <c r="Y45" s="364"/>
      <c r="Z45" s="365"/>
      <c r="AA45" s="271" t="s">
        <v>342</v>
      </c>
      <c r="AB45" s="289" t="s">
        <v>340</v>
      </c>
      <c r="AC45" s="292"/>
      <c r="AD45" s="93"/>
    </row>
    <row r="46" spans="1:30" ht="17" customHeight="1">
      <c r="A46" s="53">
        <v>39</v>
      </c>
      <c r="B46" s="86" t="s">
        <v>136</v>
      </c>
      <c r="C46" s="64" t="s">
        <v>1</v>
      </c>
      <c r="D46" s="264"/>
      <c r="E46" s="332" t="str">
        <f t="shared" si="2"/>
        <v/>
      </c>
      <c r="F46" s="57">
        <f>DATEDIF(D46,基礎データ!$C$8,"Y")</f>
        <v>125</v>
      </c>
      <c r="G46" s="58">
        <v>400</v>
      </c>
      <c r="H46" s="81"/>
      <c r="I46" s="82"/>
      <c r="J46" s="82"/>
      <c r="K46" s="59" t="str">
        <f t="shared" si="14"/>
        <v>:.</v>
      </c>
      <c r="L46" s="60">
        <f t="shared" si="15"/>
        <v>0</v>
      </c>
      <c r="M46" s="57"/>
      <c r="N46" s="86">
        <v>3000</v>
      </c>
      <c r="O46" s="90"/>
      <c r="P46" s="89"/>
      <c r="Q46" s="89"/>
      <c r="R46" s="59" t="str">
        <f t="shared" si="16"/>
        <v>:.</v>
      </c>
      <c r="S46" s="60">
        <f t="shared" si="17"/>
        <v>0</v>
      </c>
      <c r="T46" s="63"/>
      <c r="U46" s="61" t="str">
        <f t="shared" si="18"/>
        <v>-:-.-</v>
      </c>
      <c r="V46" s="62">
        <f t="shared" si="19"/>
        <v>0</v>
      </c>
      <c r="W46" s="57" t="str">
        <f>IF(OR(H46="",O46=""),"-", (VLOOKUP(V46,標準記録!$L$4:$M$55,2,1)))</f>
        <v>-</v>
      </c>
      <c r="X46" s="91"/>
      <c r="Y46" s="364"/>
      <c r="Z46" s="365"/>
      <c r="AA46" s="271" t="s">
        <v>342</v>
      </c>
      <c r="AB46" s="289" t="s">
        <v>340</v>
      </c>
      <c r="AC46" s="292"/>
      <c r="AD46" s="93"/>
    </row>
    <row r="47" spans="1:30" ht="17" customHeight="1">
      <c r="A47" s="53">
        <v>40</v>
      </c>
      <c r="B47" s="86" t="s">
        <v>137</v>
      </c>
      <c r="C47" s="64" t="s">
        <v>1</v>
      </c>
      <c r="D47" s="264"/>
      <c r="E47" s="332" t="str">
        <f t="shared" si="2"/>
        <v/>
      </c>
      <c r="F47" s="57">
        <f>DATEDIF(D47,基礎データ!$C$8,"Y")</f>
        <v>125</v>
      </c>
      <c r="G47" s="58">
        <v>400</v>
      </c>
      <c r="H47" s="81"/>
      <c r="I47" s="82"/>
      <c r="J47" s="82"/>
      <c r="K47" s="59" t="str">
        <f t="shared" si="14"/>
        <v>:.</v>
      </c>
      <c r="L47" s="60">
        <f t="shared" si="15"/>
        <v>0</v>
      </c>
      <c r="M47" s="57"/>
      <c r="N47" s="86">
        <v>3000</v>
      </c>
      <c r="O47" s="90"/>
      <c r="P47" s="89"/>
      <c r="Q47" s="89"/>
      <c r="R47" s="59" t="str">
        <f t="shared" si="16"/>
        <v>:.</v>
      </c>
      <c r="S47" s="60">
        <f t="shared" si="17"/>
        <v>0</v>
      </c>
      <c r="T47" s="63"/>
      <c r="U47" s="61" t="str">
        <f t="shared" si="18"/>
        <v>-:-.-</v>
      </c>
      <c r="V47" s="62">
        <f t="shared" si="19"/>
        <v>0</v>
      </c>
      <c r="W47" s="57" t="str">
        <f>IF(OR(H47="",O47=""),"-", (VLOOKUP(V47,標準記録!$L$4:$M$55,2,1)))</f>
        <v>-</v>
      </c>
      <c r="X47" s="91"/>
      <c r="Y47" s="364"/>
      <c r="Z47" s="365"/>
      <c r="AA47" s="271" t="s">
        <v>342</v>
      </c>
      <c r="AB47" s="289" t="s">
        <v>340</v>
      </c>
      <c r="AC47" s="292"/>
      <c r="AD47" s="93"/>
    </row>
    <row r="48" spans="1:30" ht="17" customHeight="1">
      <c r="A48" s="53">
        <v>41</v>
      </c>
      <c r="B48" s="86" t="s">
        <v>138</v>
      </c>
      <c r="C48" s="64" t="s">
        <v>1</v>
      </c>
      <c r="D48" s="264"/>
      <c r="E48" s="332" t="str">
        <f t="shared" si="2"/>
        <v/>
      </c>
      <c r="F48" s="57">
        <f>DATEDIF(D48,基礎データ!$C$8,"Y")</f>
        <v>125</v>
      </c>
      <c r="G48" s="58">
        <v>400</v>
      </c>
      <c r="H48" s="81"/>
      <c r="I48" s="82"/>
      <c r="J48" s="82"/>
      <c r="K48" s="59" t="str">
        <f t="shared" si="14"/>
        <v>:.</v>
      </c>
      <c r="L48" s="60">
        <f t="shared" si="15"/>
        <v>0</v>
      </c>
      <c r="M48" s="57"/>
      <c r="N48" s="86">
        <v>3000</v>
      </c>
      <c r="O48" s="90"/>
      <c r="P48" s="89"/>
      <c r="Q48" s="89"/>
      <c r="R48" s="59" t="str">
        <f t="shared" si="16"/>
        <v>:.</v>
      </c>
      <c r="S48" s="60">
        <f t="shared" si="17"/>
        <v>0</v>
      </c>
      <c r="T48" s="63"/>
      <c r="U48" s="61" t="str">
        <f t="shared" si="18"/>
        <v>-:-.-</v>
      </c>
      <c r="V48" s="62">
        <f t="shared" si="19"/>
        <v>0</v>
      </c>
      <c r="W48" s="57" t="str">
        <f>IF(OR(H48="",O48=""),"-", (VLOOKUP(V48,標準記録!$L$4:$M$55,2,1)))</f>
        <v>-</v>
      </c>
      <c r="X48" s="91"/>
      <c r="Y48" s="364"/>
      <c r="Z48" s="365"/>
      <c r="AA48" s="271" t="s">
        <v>342</v>
      </c>
      <c r="AB48" s="289" t="s">
        <v>340</v>
      </c>
      <c r="AC48" s="292"/>
      <c r="AD48" s="93"/>
    </row>
    <row r="49" spans="1:30" ht="17" customHeight="1">
      <c r="A49" s="53">
        <v>42</v>
      </c>
      <c r="B49" s="86" t="s">
        <v>139</v>
      </c>
      <c r="C49" s="64" t="s">
        <v>1</v>
      </c>
      <c r="D49" s="264"/>
      <c r="E49" s="332" t="str">
        <f t="shared" si="2"/>
        <v/>
      </c>
      <c r="F49" s="57">
        <f>DATEDIF(D49,基礎データ!$C$8,"Y")</f>
        <v>125</v>
      </c>
      <c r="G49" s="58">
        <v>400</v>
      </c>
      <c r="H49" s="81"/>
      <c r="I49" s="82"/>
      <c r="J49" s="82"/>
      <c r="K49" s="59" t="str">
        <f t="shared" si="14"/>
        <v>:.</v>
      </c>
      <c r="L49" s="60">
        <f t="shared" si="15"/>
        <v>0</v>
      </c>
      <c r="M49" s="57"/>
      <c r="N49" s="86">
        <v>3000</v>
      </c>
      <c r="O49" s="90"/>
      <c r="P49" s="89"/>
      <c r="Q49" s="89"/>
      <c r="R49" s="59" t="str">
        <f t="shared" si="16"/>
        <v>:.</v>
      </c>
      <c r="S49" s="60">
        <f t="shared" si="17"/>
        <v>0</v>
      </c>
      <c r="T49" s="63"/>
      <c r="U49" s="61" t="str">
        <f t="shared" si="18"/>
        <v>-:-.-</v>
      </c>
      <c r="V49" s="62">
        <f t="shared" si="19"/>
        <v>0</v>
      </c>
      <c r="W49" s="57" t="str">
        <f>IF(OR(H49="",O49=""),"-", (VLOOKUP(V49,標準記録!$L$4:$M$55,2,1)))</f>
        <v>-</v>
      </c>
      <c r="X49" s="91"/>
      <c r="Y49" s="364"/>
      <c r="Z49" s="365"/>
      <c r="AA49" s="271" t="s">
        <v>342</v>
      </c>
      <c r="AB49" s="289" t="s">
        <v>340</v>
      </c>
      <c r="AC49" s="292"/>
      <c r="AD49" s="93"/>
    </row>
    <row r="50" spans="1:30" ht="17" customHeight="1">
      <c r="A50" s="53">
        <v>43</v>
      </c>
      <c r="B50" s="86" t="s">
        <v>140</v>
      </c>
      <c r="C50" s="64" t="s">
        <v>1</v>
      </c>
      <c r="D50" s="264"/>
      <c r="E50" s="332" t="str">
        <f t="shared" si="2"/>
        <v/>
      </c>
      <c r="F50" s="57">
        <f>DATEDIF(D50,基礎データ!$C$8,"Y")</f>
        <v>125</v>
      </c>
      <c r="G50" s="58">
        <v>400</v>
      </c>
      <c r="H50" s="81"/>
      <c r="I50" s="82"/>
      <c r="J50" s="82"/>
      <c r="K50" s="59" t="str">
        <f t="shared" si="14"/>
        <v>:.</v>
      </c>
      <c r="L50" s="60">
        <f t="shared" si="15"/>
        <v>0</v>
      </c>
      <c r="M50" s="57"/>
      <c r="N50" s="86">
        <v>3000</v>
      </c>
      <c r="O50" s="90"/>
      <c r="P50" s="89"/>
      <c r="Q50" s="89"/>
      <c r="R50" s="59" t="str">
        <f t="shared" si="16"/>
        <v>:.</v>
      </c>
      <c r="S50" s="60">
        <f t="shared" si="17"/>
        <v>0</v>
      </c>
      <c r="T50" s="63"/>
      <c r="U50" s="61" t="str">
        <f t="shared" si="18"/>
        <v>-:-.-</v>
      </c>
      <c r="V50" s="62">
        <f t="shared" si="19"/>
        <v>0</v>
      </c>
      <c r="W50" s="57" t="str">
        <f>IF(OR(H50="",O50=""),"-", (VLOOKUP(V50,標準記録!$L$4:$M$55,2,1)))</f>
        <v>-</v>
      </c>
      <c r="X50" s="91"/>
      <c r="Y50" s="364"/>
      <c r="Z50" s="365"/>
      <c r="AA50" s="271" t="s">
        <v>342</v>
      </c>
      <c r="AB50" s="289" t="s">
        <v>340</v>
      </c>
      <c r="AC50" s="292"/>
      <c r="AD50" s="93"/>
    </row>
    <row r="51" spans="1:30" ht="17" customHeight="1">
      <c r="A51" s="53">
        <v>44</v>
      </c>
      <c r="B51" s="86" t="s">
        <v>141</v>
      </c>
      <c r="C51" s="64" t="s">
        <v>1</v>
      </c>
      <c r="D51" s="264"/>
      <c r="E51" s="332" t="str">
        <f t="shared" si="2"/>
        <v/>
      </c>
      <c r="F51" s="57">
        <f>DATEDIF(D51,基礎データ!$C$8,"Y")</f>
        <v>125</v>
      </c>
      <c r="G51" s="58">
        <v>400</v>
      </c>
      <c r="H51" s="81"/>
      <c r="I51" s="82"/>
      <c r="J51" s="82"/>
      <c r="K51" s="59" t="str">
        <f t="shared" si="14"/>
        <v>:.</v>
      </c>
      <c r="L51" s="60">
        <f t="shared" si="15"/>
        <v>0</v>
      </c>
      <c r="M51" s="57"/>
      <c r="N51" s="86">
        <v>3000</v>
      </c>
      <c r="O51" s="90"/>
      <c r="P51" s="89"/>
      <c r="Q51" s="89"/>
      <c r="R51" s="59" t="str">
        <f t="shared" si="16"/>
        <v>:.</v>
      </c>
      <c r="S51" s="60">
        <f t="shared" si="17"/>
        <v>0</v>
      </c>
      <c r="T51" s="63"/>
      <c r="U51" s="61" t="str">
        <f t="shared" si="18"/>
        <v>-:-.-</v>
      </c>
      <c r="V51" s="62">
        <f t="shared" si="19"/>
        <v>0</v>
      </c>
      <c r="W51" s="57" t="str">
        <f>IF(OR(H51="",O51=""),"-", (VLOOKUP(V51,標準記録!$L$4:$M$55,2,1)))</f>
        <v>-</v>
      </c>
      <c r="X51" s="91"/>
      <c r="Y51" s="364"/>
      <c r="Z51" s="365"/>
      <c r="AA51" s="271" t="s">
        <v>342</v>
      </c>
      <c r="AB51" s="289" t="s">
        <v>340</v>
      </c>
      <c r="AC51" s="292"/>
      <c r="AD51" s="93"/>
    </row>
    <row r="52" spans="1:30" ht="17" customHeight="1">
      <c r="A52" s="53">
        <v>45</v>
      </c>
      <c r="B52" s="86" t="s">
        <v>142</v>
      </c>
      <c r="C52" s="64" t="s">
        <v>1</v>
      </c>
      <c r="D52" s="264"/>
      <c r="E52" s="332" t="str">
        <f t="shared" si="2"/>
        <v/>
      </c>
      <c r="F52" s="57">
        <f>DATEDIF(D52,基礎データ!$C$8,"Y")</f>
        <v>125</v>
      </c>
      <c r="G52" s="58">
        <v>400</v>
      </c>
      <c r="H52" s="81"/>
      <c r="I52" s="82"/>
      <c r="J52" s="82"/>
      <c r="K52" s="59" t="str">
        <f t="shared" ref="K52:K55" si="20">CONCATENATE(H52,":",I52,".",J52)</f>
        <v>:.</v>
      </c>
      <c r="L52" s="60">
        <f t="shared" ref="L52:L55" si="21">(H52*60)+I52+(J52/100)</f>
        <v>0</v>
      </c>
      <c r="M52" s="57"/>
      <c r="N52" s="86">
        <v>3000</v>
      </c>
      <c r="O52" s="90"/>
      <c r="P52" s="89"/>
      <c r="Q52" s="89"/>
      <c r="R52" s="59" t="str">
        <f t="shared" ref="R52:R55" si="22">CONCATENATE(O52,":",P52,".",Q52)</f>
        <v>:.</v>
      </c>
      <c r="S52" s="60">
        <f t="shared" ref="S52:S55" si="23">(O52*60)+P52+(Q52/100)</f>
        <v>0</v>
      </c>
      <c r="T52" s="63"/>
      <c r="U52" s="61" t="str">
        <f t="shared" ref="U52:U55" si="24">IFERROR((K52+R52),"-:-.-")</f>
        <v>-:-.-</v>
      </c>
      <c r="V52" s="62">
        <f t="shared" ref="V52:V55" si="25">L52+S52</f>
        <v>0</v>
      </c>
      <c r="W52" s="57" t="str">
        <f>IF(OR(H52="",O52=""),"-", (VLOOKUP(V52,標準記録!$L$4:$M$55,2,1)))</f>
        <v>-</v>
      </c>
      <c r="X52" s="91"/>
      <c r="Y52" s="364"/>
      <c r="Z52" s="365"/>
      <c r="AA52" s="271" t="s">
        <v>342</v>
      </c>
      <c r="AB52" s="289" t="s">
        <v>340</v>
      </c>
      <c r="AC52" s="292"/>
      <c r="AD52" s="93"/>
    </row>
    <row r="53" spans="1:30" ht="17" customHeight="1">
      <c r="A53" s="53">
        <v>46</v>
      </c>
      <c r="B53" s="86" t="s">
        <v>143</v>
      </c>
      <c r="C53" s="64" t="s">
        <v>1</v>
      </c>
      <c r="D53" s="264"/>
      <c r="E53" s="332" t="str">
        <f t="shared" si="2"/>
        <v/>
      </c>
      <c r="F53" s="57">
        <f>DATEDIF(D53,基礎データ!$C$8,"Y")</f>
        <v>125</v>
      </c>
      <c r="G53" s="58">
        <v>400</v>
      </c>
      <c r="H53" s="81"/>
      <c r="I53" s="82"/>
      <c r="J53" s="82"/>
      <c r="K53" s="59" t="str">
        <f t="shared" si="20"/>
        <v>:.</v>
      </c>
      <c r="L53" s="60">
        <f t="shared" si="21"/>
        <v>0</v>
      </c>
      <c r="M53" s="57"/>
      <c r="N53" s="86">
        <v>3000</v>
      </c>
      <c r="O53" s="90"/>
      <c r="P53" s="89"/>
      <c r="Q53" s="89"/>
      <c r="R53" s="59" t="str">
        <f t="shared" si="22"/>
        <v>:.</v>
      </c>
      <c r="S53" s="60">
        <f t="shared" si="23"/>
        <v>0</v>
      </c>
      <c r="T53" s="63"/>
      <c r="U53" s="61" t="str">
        <f t="shared" si="24"/>
        <v>-:-.-</v>
      </c>
      <c r="V53" s="62">
        <f t="shared" si="25"/>
        <v>0</v>
      </c>
      <c r="W53" s="57" t="str">
        <f>IF(OR(H53="",O53=""),"-", (VLOOKUP(V53,標準記録!$L$4:$M$55,2,1)))</f>
        <v>-</v>
      </c>
      <c r="X53" s="91"/>
      <c r="Y53" s="364"/>
      <c r="Z53" s="365"/>
      <c r="AA53" s="271" t="s">
        <v>342</v>
      </c>
      <c r="AB53" s="289" t="s">
        <v>340</v>
      </c>
      <c r="AC53" s="292"/>
      <c r="AD53" s="93"/>
    </row>
    <row r="54" spans="1:30" ht="17" customHeight="1">
      <c r="A54" s="53">
        <v>47</v>
      </c>
      <c r="B54" s="86" t="s">
        <v>144</v>
      </c>
      <c r="C54" s="64" t="s">
        <v>1</v>
      </c>
      <c r="D54" s="264"/>
      <c r="E54" s="332" t="str">
        <f t="shared" si="2"/>
        <v/>
      </c>
      <c r="F54" s="57">
        <f>DATEDIF(D54,基礎データ!$C$8,"Y")</f>
        <v>125</v>
      </c>
      <c r="G54" s="58">
        <v>400</v>
      </c>
      <c r="H54" s="81"/>
      <c r="I54" s="82"/>
      <c r="J54" s="82"/>
      <c r="K54" s="59" t="str">
        <f t="shared" si="20"/>
        <v>:.</v>
      </c>
      <c r="L54" s="60">
        <f t="shared" si="21"/>
        <v>0</v>
      </c>
      <c r="M54" s="57"/>
      <c r="N54" s="86">
        <v>3000</v>
      </c>
      <c r="O54" s="90"/>
      <c r="P54" s="89"/>
      <c r="Q54" s="89"/>
      <c r="R54" s="59" t="str">
        <f t="shared" si="22"/>
        <v>:.</v>
      </c>
      <c r="S54" s="60">
        <f t="shared" si="23"/>
        <v>0</v>
      </c>
      <c r="T54" s="63"/>
      <c r="U54" s="61" t="str">
        <f t="shared" si="24"/>
        <v>-:-.-</v>
      </c>
      <c r="V54" s="62">
        <f t="shared" si="25"/>
        <v>0</v>
      </c>
      <c r="W54" s="57" t="str">
        <f>IF(OR(H54="",O54=""),"-", (VLOOKUP(V54,標準記録!$L$4:$M$55,2,1)))</f>
        <v>-</v>
      </c>
      <c r="X54" s="91"/>
      <c r="Y54" s="364"/>
      <c r="Z54" s="365"/>
      <c r="AA54" s="271" t="s">
        <v>342</v>
      </c>
      <c r="AB54" s="289" t="s">
        <v>340</v>
      </c>
      <c r="AC54" s="292"/>
      <c r="AD54" s="93"/>
    </row>
    <row r="55" spans="1:30" ht="17" customHeight="1">
      <c r="A55" s="53">
        <v>48</v>
      </c>
      <c r="B55" s="86" t="s">
        <v>145</v>
      </c>
      <c r="C55" s="64" t="s">
        <v>1</v>
      </c>
      <c r="D55" s="264"/>
      <c r="E55" s="332" t="str">
        <f t="shared" si="2"/>
        <v/>
      </c>
      <c r="F55" s="57">
        <f>DATEDIF(D55,基礎データ!$C$8,"Y")</f>
        <v>125</v>
      </c>
      <c r="G55" s="58">
        <v>400</v>
      </c>
      <c r="H55" s="81"/>
      <c r="I55" s="82"/>
      <c r="J55" s="82"/>
      <c r="K55" s="59" t="str">
        <f t="shared" si="20"/>
        <v>:.</v>
      </c>
      <c r="L55" s="60">
        <f t="shared" si="21"/>
        <v>0</v>
      </c>
      <c r="M55" s="57"/>
      <c r="N55" s="86">
        <v>3000</v>
      </c>
      <c r="O55" s="90"/>
      <c r="P55" s="89"/>
      <c r="Q55" s="89"/>
      <c r="R55" s="59" t="str">
        <f t="shared" si="22"/>
        <v>:.</v>
      </c>
      <c r="S55" s="60">
        <f t="shared" si="23"/>
        <v>0</v>
      </c>
      <c r="T55" s="63"/>
      <c r="U55" s="61" t="str">
        <f t="shared" si="24"/>
        <v>-:-.-</v>
      </c>
      <c r="V55" s="62">
        <f t="shared" si="25"/>
        <v>0</v>
      </c>
      <c r="W55" s="57" t="str">
        <f>IF(OR(H55="",O55=""),"-", (VLOOKUP(V55,標準記録!$L$4:$M$55,2,1)))</f>
        <v>-</v>
      </c>
      <c r="X55" s="91"/>
      <c r="Y55" s="364"/>
      <c r="Z55" s="365"/>
      <c r="AA55" s="271" t="s">
        <v>342</v>
      </c>
      <c r="AB55" s="289" t="s">
        <v>340</v>
      </c>
      <c r="AC55" s="292"/>
      <c r="AD55" s="93"/>
    </row>
    <row r="56" spans="1:30" ht="17" customHeight="1">
      <c r="A56" s="53">
        <v>49</v>
      </c>
      <c r="B56" s="86" t="s">
        <v>146</v>
      </c>
      <c r="C56" s="64" t="s">
        <v>1</v>
      </c>
      <c r="D56" s="264"/>
      <c r="E56" s="332" t="str">
        <f t="shared" si="2"/>
        <v/>
      </c>
      <c r="F56" s="57">
        <f>DATEDIF(D56,基礎データ!$C$8,"Y")</f>
        <v>125</v>
      </c>
      <c r="G56" s="58">
        <v>400</v>
      </c>
      <c r="H56" s="81"/>
      <c r="I56" s="82"/>
      <c r="J56" s="82"/>
      <c r="K56" s="59" t="str">
        <f t="shared" ref="K56:K57" si="26">CONCATENATE(H56,":",I56,".",J56)</f>
        <v>:.</v>
      </c>
      <c r="L56" s="60">
        <f t="shared" ref="L56:L57" si="27">(H56*60)+I56+(J56/100)</f>
        <v>0</v>
      </c>
      <c r="M56" s="57"/>
      <c r="N56" s="86">
        <v>3000</v>
      </c>
      <c r="O56" s="90"/>
      <c r="P56" s="89"/>
      <c r="Q56" s="89"/>
      <c r="R56" s="59" t="str">
        <f t="shared" ref="R56:R57" si="28">CONCATENATE(O56,":",P56,".",Q56)</f>
        <v>:.</v>
      </c>
      <c r="S56" s="60">
        <f t="shared" ref="S56:S57" si="29">(O56*60)+P56+(Q56/100)</f>
        <v>0</v>
      </c>
      <c r="T56" s="63"/>
      <c r="U56" s="61" t="str">
        <f t="shared" ref="U56:U57" si="30">IFERROR((K56+R56),"-:-.-")</f>
        <v>-:-.-</v>
      </c>
      <c r="V56" s="62">
        <f t="shared" ref="V56:V57" si="31">L56+S56</f>
        <v>0</v>
      </c>
      <c r="W56" s="57" t="str">
        <f>IF(OR(H56="",O56=""),"-", (VLOOKUP(V56,標準記録!$L$4:$M$55,2,1)))</f>
        <v>-</v>
      </c>
      <c r="X56" s="91"/>
      <c r="Y56" s="364"/>
      <c r="Z56" s="365"/>
      <c r="AA56" s="271" t="s">
        <v>342</v>
      </c>
      <c r="AB56" s="289" t="s">
        <v>340</v>
      </c>
      <c r="AC56" s="292"/>
      <c r="AD56" s="93"/>
    </row>
    <row r="57" spans="1:30" ht="17" customHeight="1">
      <c r="A57" s="53">
        <v>50</v>
      </c>
      <c r="B57" s="86" t="s">
        <v>147</v>
      </c>
      <c r="C57" s="64" t="s">
        <v>1</v>
      </c>
      <c r="D57" s="264"/>
      <c r="E57" s="332" t="str">
        <f t="shared" si="2"/>
        <v/>
      </c>
      <c r="F57" s="57">
        <f>DATEDIF(D57,基礎データ!$C$8,"Y")</f>
        <v>125</v>
      </c>
      <c r="G57" s="58">
        <v>400</v>
      </c>
      <c r="H57" s="81"/>
      <c r="I57" s="82"/>
      <c r="J57" s="82"/>
      <c r="K57" s="59" t="str">
        <f t="shared" si="26"/>
        <v>:.</v>
      </c>
      <c r="L57" s="60">
        <f t="shared" si="27"/>
        <v>0</v>
      </c>
      <c r="M57" s="57"/>
      <c r="N57" s="86">
        <v>3000</v>
      </c>
      <c r="O57" s="90"/>
      <c r="P57" s="89"/>
      <c r="Q57" s="89"/>
      <c r="R57" s="59" t="str">
        <f t="shared" si="28"/>
        <v>:.</v>
      </c>
      <c r="S57" s="60">
        <f t="shared" si="29"/>
        <v>0</v>
      </c>
      <c r="T57" s="63"/>
      <c r="U57" s="61" t="str">
        <f t="shared" si="30"/>
        <v>-:-.-</v>
      </c>
      <c r="V57" s="62">
        <f t="shared" si="31"/>
        <v>0</v>
      </c>
      <c r="W57" s="57" t="str">
        <f>IF(OR(H57="",O57=""),"-", (VLOOKUP(V57,標準記録!$L$4:$M$55,2,1)))</f>
        <v>-</v>
      </c>
      <c r="X57" s="91"/>
      <c r="Y57" s="364"/>
      <c r="Z57" s="365"/>
      <c r="AA57" s="271" t="s">
        <v>342</v>
      </c>
      <c r="AB57" s="289" t="s">
        <v>340</v>
      </c>
      <c r="AC57" s="292"/>
      <c r="AD57" s="93"/>
    </row>
    <row r="58" spans="1:30" ht="17" customHeight="1">
      <c r="A58" s="94"/>
      <c r="B58" s="86"/>
      <c r="C58" s="95"/>
      <c r="D58" s="87"/>
      <c r="E58" s="328"/>
      <c r="F58" s="96"/>
      <c r="G58" s="97"/>
      <c r="H58" s="88"/>
      <c r="I58" s="89"/>
      <c r="J58" s="89"/>
      <c r="K58" s="100"/>
      <c r="L58" s="101"/>
      <c r="M58" s="239"/>
      <c r="N58" s="86"/>
      <c r="O58" s="90"/>
      <c r="P58" s="89"/>
      <c r="Q58" s="89"/>
      <c r="R58" s="100"/>
      <c r="S58" s="101"/>
      <c r="T58" s="104"/>
      <c r="U58" s="223"/>
      <c r="V58" s="104"/>
      <c r="W58" s="86"/>
      <c r="X58" s="91"/>
      <c r="Y58" s="364"/>
      <c r="Z58" s="365"/>
      <c r="AA58" s="92"/>
      <c r="AB58" s="292"/>
      <c r="AC58" s="292"/>
      <c r="AD58" s="93"/>
    </row>
    <row r="59" spans="1:30" ht="22" customHeight="1">
      <c r="A59" s="105" t="s">
        <v>58</v>
      </c>
      <c r="B59" s="106"/>
      <c r="C59" s="107"/>
      <c r="D59" s="108"/>
      <c r="E59" s="329"/>
      <c r="F59" s="109"/>
      <c r="G59" s="110"/>
      <c r="H59" s="111"/>
      <c r="I59" s="112"/>
      <c r="J59" s="112"/>
      <c r="K59" s="113"/>
      <c r="L59" s="114"/>
      <c r="M59" s="240"/>
      <c r="N59" s="106"/>
      <c r="O59" s="115"/>
      <c r="P59" s="112"/>
      <c r="Q59" s="112"/>
      <c r="R59" s="113"/>
      <c r="S59" s="114"/>
      <c r="T59" s="77"/>
      <c r="U59" s="224"/>
      <c r="V59" s="77"/>
      <c r="W59" s="106"/>
      <c r="X59" s="116"/>
      <c r="Y59" s="366"/>
      <c r="Z59" s="367"/>
      <c r="AA59" s="117"/>
      <c r="AB59" s="293"/>
      <c r="AC59" s="293"/>
      <c r="AD59" s="118"/>
    </row>
    <row r="60" spans="1:30" ht="17" customHeight="1">
      <c r="A60" s="53">
        <v>1</v>
      </c>
      <c r="B60" s="54" t="s">
        <v>148</v>
      </c>
      <c r="C60" s="257" t="s">
        <v>123</v>
      </c>
      <c r="D60" s="264">
        <v>33240</v>
      </c>
      <c r="E60" s="332">
        <f>IF(D60="","",YEAR(D60))</f>
        <v>1991</v>
      </c>
      <c r="F60" s="57">
        <f>DATEDIF(D60,基礎データ!$C$8,"Y")</f>
        <v>34</v>
      </c>
      <c r="G60" s="58">
        <v>400</v>
      </c>
      <c r="H60" s="261"/>
      <c r="I60" s="262"/>
      <c r="J60" s="262"/>
      <c r="K60" s="59" t="str">
        <f>CONCATENATE(H60,":",I60,".",J60)</f>
        <v>:.</v>
      </c>
      <c r="L60" s="60">
        <f>(H60*60)+I60+(J60/100)</f>
        <v>0</v>
      </c>
      <c r="M60" s="57"/>
      <c r="N60" s="54">
        <v>3000</v>
      </c>
      <c r="O60" s="263"/>
      <c r="P60" s="262"/>
      <c r="Q60" s="262"/>
      <c r="R60" s="59" t="str">
        <f>CONCATENATE(O60,":",P60,".",Q60)</f>
        <v>:.</v>
      </c>
      <c r="S60" s="60">
        <f>(O60*60)+P60+(Q60/100)</f>
        <v>0</v>
      </c>
      <c r="T60" s="63"/>
      <c r="U60" s="61" t="str">
        <f t="shared" ref="U60:U84" si="32">IFERROR((K60+R60),"-:-.-")</f>
        <v>-:-.-</v>
      </c>
      <c r="V60" s="62">
        <f>L60+S60</f>
        <v>0</v>
      </c>
      <c r="W60" s="57" t="str">
        <f>IF(OR(H60="",O60=""),"-", (VLOOKUP(V60,標準記録!$L$60:$M$111,2,1)))</f>
        <v>-</v>
      </c>
      <c r="X60" s="259"/>
      <c r="Y60" s="358"/>
      <c r="Z60" s="359"/>
      <c r="AA60" s="271" t="s">
        <v>342</v>
      </c>
      <c r="AB60" s="289" t="s">
        <v>340</v>
      </c>
      <c r="AC60" s="284"/>
      <c r="AD60" s="85"/>
    </row>
    <row r="61" spans="1:30" ht="17" customHeight="1">
      <c r="A61" s="53">
        <v>2</v>
      </c>
      <c r="B61" s="54" t="s">
        <v>149</v>
      </c>
      <c r="C61" s="257" t="s">
        <v>123</v>
      </c>
      <c r="D61" s="264">
        <v>33240</v>
      </c>
      <c r="E61" s="332">
        <f t="shared" ref="E61:E84" si="33">IF(D61="","",YEAR(D61))</f>
        <v>1991</v>
      </c>
      <c r="F61" s="57">
        <f>DATEDIF(D61,基礎データ!$C$8,"Y")</f>
        <v>34</v>
      </c>
      <c r="G61" s="58">
        <v>400</v>
      </c>
      <c r="H61" s="261"/>
      <c r="I61" s="262"/>
      <c r="J61" s="262"/>
      <c r="K61" s="59" t="str">
        <f t="shared" ref="K61:K84" si="34">CONCATENATE(H61,":",I61,".",J61)</f>
        <v>:.</v>
      </c>
      <c r="L61" s="60">
        <f t="shared" ref="L61:L84" si="35">(H61*60)+I61+(J61/100)</f>
        <v>0</v>
      </c>
      <c r="M61" s="57"/>
      <c r="N61" s="86">
        <v>3000</v>
      </c>
      <c r="O61" s="263"/>
      <c r="P61" s="262"/>
      <c r="Q61" s="262"/>
      <c r="R61" s="59" t="str">
        <f t="shared" ref="R61:R84" si="36">CONCATENATE(O61,":",P61,".",Q61)</f>
        <v>:.</v>
      </c>
      <c r="S61" s="60">
        <f>(O61*60)+P61+(Q61/100)</f>
        <v>0</v>
      </c>
      <c r="T61" s="63"/>
      <c r="U61" s="61" t="str">
        <f t="shared" si="32"/>
        <v>-:-.-</v>
      </c>
      <c r="V61" s="62">
        <f t="shared" ref="V61:V84" si="37">L61+S61</f>
        <v>0</v>
      </c>
      <c r="W61" s="57" t="str">
        <f>IF(OR(H61="",O61=""),"-", (VLOOKUP(V61,標準記録!$L$60:$M$111,2,1)))</f>
        <v>-</v>
      </c>
      <c r="X61" s="259"/>
      <c r="Y61" s="360"/>
      <c r="Z61" s="361"/>
      <c r="AA61" s="271" t="s">
        <v>342</v>
      </c>
      <c r="AB61" s="289" t="s">
        <v>340</v>
      </c>
      <c r="AC61" s="285"/>
      <c r="AD61" s="85"/>
    </row>
    <row r="62" spans="1:30" ht="17" customHeight="1">
      <c r="A62" s="53">
        <v>3</v>
      </c>
      <c r="B62" s="54" t="s">
        <v>150</v>
      </c>
      <c r="C62" s="257" t="s">
        <v>123</v>
      </c>
      <c r="D62" s="264">
        <v>33240</v>
      </c>
      <c r="E62" s="332">
        <f t="shared" si="33"/>
        <v>1991</v>
      </c>
      <c r="F62" s="57">
        <f>DATEDIF(D62,基礎データ!$C$8,"Y")</f>
        <v>34</v>
      </c>
      <c r="G62" s="58">
        <v>400</v>
      </c>
      <c r="H62" s="261"/>
      <c r="I62" s="262"/>
      <c r="J62" s="262"/>
      <c r="K62" s="59" t="str">
        <f t="shared" si="34"/>
        <v>:.</v>
      </c>
      <c r="L62" s="60">
        <f t="shared" si="35"/>
        <v>0</v>
      </c>
      <c r="M62" s="57"/>
      <c r="N62" s="86">
        <v>3000</v>
      </c>
      <c r="O62" s="263"/>
      <c r="P62" s="262"/>
      <c r="Q62" s="262"/>
      <c r="R62" s="59" t="str">
        <f t="shared" si="36"/>
        <v>:.</v>
      </c>
      <c r="S62" s="60">
        <f t="shared" ref="S62:S84" si="38">(O62*60)+P62+(Q62/100)</f>
        <v>0</v>
      </c>
      <c r="T62" s="63"/>
      <c r="U62" s="61" t="str">
        <f t="shared" si="32"/>
        <v>-:-.-</v>
      </c>
      <c r="V62" s="62">
        <f t="shared" si="37"/>
        <v>0</v>
      </c>
      <c r="W62" s="57" t="str">
        <f>IF(OR(H62="",O62=""),"-", (VLOOKUP(V62,標準記録!$L$60:$M$111,2,1)))</f>
        <v>-</v>
      </c>
      <c r="X62" s="259"/>
      <c r="Y62" s="360"/>
      <c r="Z62" s="361"/>
      <c r="AA62" s="271" t="s">
        <v>342</v>
      </c>
      <c r="AB62" s="289" t="s">
        <v>340</v>
      </c>
      <c r="AC62" s="284"/>
      <c r="AD62" s="85"/>
    </row>
    <row r="63" spans="1:30" ht="17" customHeight="1">
      <c r="A63" s="53">
        <v>4</v>
      </c>
      <c r="B63" s="54" t="s">
        <v>151</v>
      </c>
      <c r="C63" s="257" t="s">
        <v>123</v>
      </c>
      <c r="D63" s="264">
        <v>33240</v>
      </c>
      <c r="E63" s="332">
        <f t="shared" si="33"/>
        <v>1991</v>
      </c>
      <c r="F63" s="57">
        <f>DATEDIF(D63,基礎データ!$C$8,"Y")</f>
        <v>34</v>
      </c>
      <c r="G63" s="58">
        <v>400</v>
      </c>
      <c r="H63" s="261"/>
      <c r="I63" s="262"/>
      <c r="J63" s="262"/>
      <c r="K63" s="59" t="str">
        <f t="shared" si="34"/>
        <v>:.</v>
      </c>
      <c r="L63" s="60">
        <f t="shared" si="35"/>
        <v>0</v>
      </c>
      <c r="M63" s="57"/>
      <c r="N63" s="86">
        <v>3000</v>
      </c>
      <c r="O63" s="263"/>
      <c r="P63" s="262"/>
      <c r="Q63" s="262"/>
      <c r="R63" s="59" t="str">
        <f t="shared" si="36"/>
        <v>:.</v>
      </c>
      <c r="S63" s="60">
        <f t="shared" si="38"/>
        <v>0</v>
      </c>
      <c r="T63" s="57"/>
      <c r="U63" s="61" t="str">
        <f t="shared" si="32"/>
        <v>-:-.-</v>
      </c>
      <c r="V63" s="62">
        <f t="shared" si="37"/>
        <v>0</v>
      </c>
      <c r="W63" s="57" t="str">
        <f>IF(OR(H63="",O63=""),"-", (VLOOKUP(V63,標準記録!$L$60:$M$111,2,1)))</f>
        <v>-</v>
      </c>
      <c r="X63" s="259"/>
      <c r="Y63" s="360"/>
      <c r="Z63" s="361"/>
      <c r="AA63" s="271" t="s">
        <v>342</v>
      </c>
      <c r="AB63" s="289" t="s">
        <v>340</v>
      </c>
      <c r="AC63" s="285"/>
      <c r="AD63" s="85"/>
    </row>
    <row r="64" spans="1:30" ht="17" customHeight="1">
      <c r="A64" s="53">
        <v>5</v>
      </c>
      <c r="B64" s="54" t="s">
        <v>152</v>
      </c>
      <c r="C64" s="257" t="s">
        <v>123</v>
      </c>
      <c r="D64" s="264">
        <v>33240</v>
      </c>
      <c r="E64" s="332">
        <f t="shared" si="33"/>
        <v>1991</v>
      </c>
      <c r="F64" s="57">
        <f>DATEDIF(D64,基礎データ!$C$8,"Y")</f>
        <v>34</v>
      </c>
      <c r="G64" s="58">
        <v>400</v>
      </c>
      <c r="H64" s="261"/>
      <c r="I64" s="262"/>
      <c r="J64" s="262"/>
      <c r="K64" s="59" t="str">
        <f t="shared" si="34"/>
        <v>:.</v>
      </c>
      <c r="L64" s="60">
        <f t="shared" si="35"/>
        <v>0</v>
      </c>
      <c r="M64" s="57"/>
      <c r="N64" s="86">
        <v>3000</v>
      </c>
      <c r="O64" s="263"/>
      <c r="P64" s="262"/>
      <c r="Q64" s="262"/>
      <c r="R64" s="59" t="str">
        <f t="shared" si="36"/>
        <v>:.</v>
      </c>
      <c r="S64" s="60">
        <f t="shared" si="38"/>
        <v>0</v>
      </c>
      <c r="T64" s="57"/>
      <c r="U64" s="61" t="str">
        <f t="shared" si="32"/>
        <v>-:-.-</v>
      </c>
      <c r="V64" s="62">
        <f t="shared" si="37"/>
        <v>0</v>
      </c>
      <c r="W64" s="57" t="str">
        <f>IF(OR(H64="",O64=""),"-", (VLOOKUP(V64,標準記録!$L$60:$M$111,2,1)))</f>
        <v>-</v>
      </c>
      <c r="X64" s="259"/>
      <c r="Y64" s="360"/>
      <c r="Z64" s="361"/>
      <c r="AA64" s="271" t="s">
        <v>342</v>
      </c>
      <c r="AB64" s="289" t="s">
        <v>340</v>
      </c>
      <c r="AC64" s="284"/>
      <c r="AD64" s="85"/>
    </row>
    <row r="65" spans="1:30" ht="17" customHeight="1">
      <c r="A65" s="53">
        <v>6</v>
      </c>
      <c r="B65" s="54" t="s">
        <v>107</v>
      </c>
      <c r="C65" s="257" t="s">
        <v>123</v>
      </c>
      <c r="D65" s="264">
        <v>33240</v>
      </c>
      <c r="E65" s="332">
        <f t="shared" si="33"/>
        <v>1991</v>
      </c>
      <c r="F65" s="57">
        <f>DATEDIF(D65,基礎データ!$C$8,"Y")</f>
        <v>34</v>
      </c>
      <c r="G65" s="58">
        <v>400</v>
      </c>
      <c r="H65" s="261"/>
      <c r="I65" s="262"/>
      <c r="J65" s="262"/>
      <c r="K65" s="59" t="str">
        <f t="shared" si="34"/>
        <v>:.</v>
      </c>
      <c r="L65" s="60">
        <f t="shared" si="35"/>
        <v>0</v>
      </c>
      <c r="M65" s="57"/>
      <c r="N65" s="86">
        <v>3000</v>
      </c>
      <c r="O65" s="263"/>
      <c r="P65" s="262"/>
      <c r="Q65" s="262"/>
      <c r="R65" s="59" t="str">
        <f t="shared" si="36"/>
        <v>:.</v>
      </c>
      <c r="S65" s="60">
        <f t="shared" si="38"/>
        <v>0</v>
      </c>
      <c r="T65" s="57"/>
      <c r="U65" s="61" t="str">
        <f t="shared" si="32"/>
        <v>-:-.-</v>
      </c>
      <c r="V65" s="62">
        <f t="shared" si="37"/>
        <v>0</v>
      </c>
      <c r="W65" s="57" t="str">
        <f>IF(OR(H65="",O65=""),"-", (VLOOKUP(V65,標準記録!$L$60:$M$111,2,1)))</f>
        <v>-</v>
      </c>
      <c r="X65" s="259"/>
      <c r="Y65" s="360"/>
      <c r="Z65" s="361"/>
      <c r="AA65" s="271" t="s">
        <v>342</v>
      </c>
      <c r="AB65" s="289" t="s">
        <v>340</v>
      </c>
      <c r="AC65" s="285"/>
      <c r="AD65" s="85"/>
    </row>
    <row r="66" spans="1:30" ht="17" customHeight="1">
      <c r="A66" s="53">
        <v>7</v>
      </c>
      <c r="B66" s="54" t="s">
        <v>108</v>
      </c>
      <c r="C66" s="257" t="s">
        <v>123</v>
      </c>
      <c r="D66" s="264">
        <v>33240</v>
      </c>
      <c r="E66" s="332">
        <f t="shared" si="33"/>
        <v>1991</v>
      </c>
      <c r="F66" s="57">
        <f>DATEDIF(D66,基礎データ!$C$8,"Y")</f>
        <v>34</v>
      </c>
      <c r="G66" s="58">
        <v>400</v>
      </c>
      <c r="H66" s="261"/>
      <c r="I66" s="262"/>
      <c r="J66" s="262"/>
      <c r="K66" s="59" t="str">
        <f t="shared" si="34"/>
        <v>:.</v>
      </c>
      <c r="L66" s="60">
        <f t="shared" si="35"/>
        <v>0</v>
      </c>
      <c r="M66" s="57"/>
      <c r="N66" s="86">
        <v>3000</v>
      </c>
      <c r="O66" s="263"/>
      <c r="P66" s="262"/>
      <c r="Q66" s="262"/>
      <c r="R66" s="59" t="str">
        <f t="shared" si="36"/>
        <v>:.</v>
      </c>
      <c r="S66" s="60">
        <f t="shared" si="38"/>
        <v>0</v>
      </c>
      <c r="T66" s="57"/>
      <c r="U66" s="61" t="str">
        <f t="shared" si="32"/>
        <v>-:-.-</v>
      </c>
      <c r="V66" s="62">
        <f t="shared" si="37"/>
        <v>0</v>
      </c>
      <c r="W66" s="57" t="str">
        <f>IF(OR(H66="",O66=""),"-", (VLOOKUP(V66,標準記録!$L$60:$M$111,2,1)))</f>
        <v>-</v>
      </c>
      <c r="X66" s="259"/>
      <c r="Y66" s="360"/>
      <c r="Z66" s="361"/>
      <c r="AA66" s="271" t="s">
        <v>342</v>
      </c>
      <c r="AB66" s="289" t="s">
        <v>340</v>
      </c>
      <c r="AC66" s="284"/>
      <c r="AD66" s="85"/>
    </row>
    <row r="67" spans="1:30" ht="17" customHeight="1">
      <c r="A67" s="53">
        <v>8</v>
      </c>
      <c r="B67" s="54" t="s">
        <v>109</v>
      </c>
      <c r="C67" s="257" t="s">
        <v>123</v>
      </c>
      <c r="D67" s="264">
        <v>33240</v>
      </c>
      <c r="E67" s="332">
        <f t="shared" si="33"/>
        <v>1991</v>
      </c>
      <c r="F67" s="57">
        <f>DATEDIF(D67,基礎データ!$C$8,"Y")</f>
        <v>34</v>
      </c>
      <c r="G67" s="58">
        <v>400</v>
      </c>
      <c r="H67" s="261"/>
      <c r="I67" s="262"/>
      <c r="J67" s="262"/>
      <c r="K67" s="59" t="str">
        <f t="shared" si="34"/>
        <v>:.</v>
      </c>
      <c r="L67" s="60">
        <f t="shared" si="35"/>
        <v>0</v>
      </c>
      <c r="M67" s="57"/>
      <c r="N67" s="86">
        <v>3000</v>
      </c>
      <c r="O67" s="263"/>
      <c r="P67" s="262"/>
      <c r="Q67" s="262"/>
      <c r="R67" s="59" t="str">
        <f t="shared" si="36"/>
        <v>:.</v>
      </c>
      <c r="S67" s="60">
        <f t="shared" si="38"/>
        <v>0</v>
      </c>
      <c r="T67" s="57"/>
      <c r="U67" s="61" t="str">
        <f t="shared" si="32"/>
        <v>-:-.-</v>
      </c>
      <c r="V67" s="62">
        <f t="shared" si="37"/>
        <v>0</v>
      </c>
      <c r="W67" s="57" t="str">
        <f>IF(OR(H67="",O67=""),"-", (VLOOKUP(V67,標準記録!$L$60:$M$111,2,1)))</f>
        <v>-</v>
      </c>
      <c r="X67" s="259"/>
      <c r="Y67" s="360"/>
      <c r="Z67" s="361"/>
      <c r="AA67" s="271" t="s">
        <v>342</v>
      </c>
      <c r="AB67" s="289" t="s">
        <v>340</v>
      </c>
      <c r="AC67" s="285"/>
      <c r="AD67" s="85"/>
    </row>
    <row r="68" spans="1:30" ht="17" customHeight="1">
      <c r="A68" s="53">
        <v>9</v>
      </c>
      <c r="B68" s="54" t="s">
        <v>110</v>
      </c>
      <c r="C68" s="257" t="s">
        <v>123</v>
      </c>
      <c r="D68" s="264">
        <v>33240</v>
      </c>
      <c r="E68" s="332">
        <f t="shared" si="33"/>
        <v>1991</v>
      </c>
      <c r="F68" s="57">
        <f>DATEDIF(D68,基礎データ!$C$8,"Y")</f>
        <v>34</v>
      </c>
      <c r="G68" s="58">
        <v>400</v>
      </c>
      <c r="H68" s="261"/>
      <c r="I68" s="262"/>
      <c r="J68" s="262"/>
      <c r="K68" s="59" t="str">
        <f t="shared" si="34"/>
        <v>:.</v>
      </c>
      <c r="L68" s="60">
        <f t="shared" si="35"/>
        <v>0</v>
      </c>
      <c r="M68" s="57"/>
      <c r="N68" s="86">
        <v>3000</v>
      </c>
      <c r="O68" s="263"/>
      <c r="P68" s="262"/>
      <c r="Q68" s="262"/>
      <c r="R68" s="59" t="str">
        <f t="shared" si="36"/>
        <v>:.</v>
      </c>
      <c r="S68" s="60">
        <f t="shared" si="38"/>
        <v>0</v>
      </c>
      <c r="T68" s="57"/>
      <c r="U68" s="61" t="str">
        <f t="shared" si="32"/>
        <v>-:-.-</v>
      </c>
      <c r="V68" s="62">
        <f t="shared" si="37"/>
        <v>0</v>
      </c>
      <c r="W68" s="57" t="str">
        <f>IF(OR(H68="",O68=""),"-", (VLOOKUP(V68,標準記録!$L$60:$M$111,2,1)))</f>
        <v>-</v>
      </c>
      <c r="X68" s="259"/>
      <c r="Y68" s="360"/>
      <c r="Z68" s="361"/>
      <c r="AA68" s="271" t="s">
        <v>342</v>
      </c>
      <c r="AB68" s="289" t="s">
        <v>340</v>
      </c>
      <c r="AC68" s="284"/>
      <c r="AD68" s="85"/>
    </row>
    <row r="69" spans="1:30" ht="17" customHeight="1">
      <c r="A69" s="53">
        <v>10</v>
      </c>
      <c r="B69" s="54" t="s">
        <v>111</v>
      </c>
      <c r="C69" s="257" t="s">
        <v>123</v>
      </c>
      <c r="D69" s="264">
        <v>33240</v>
      </c>
      <c r="E69" s="332">
        <f t="shared" si="33"/>
        <v>1991</v>
      </c>
      <c r="F69" s="57">
        <f>DATEDIF(D69,基礎データ!$C$8,"Y")</f>
        <v>34</v>
      </c>
      <c r="G69" s="58">
        <v>400</v>
      </c>
      <c r="H69" s="261"/>
      <c r="I69" s="262"/>
      <c r="J69" s="262"/>
      <c r="K69" s="59" t="str">
        <f t="shared" si="34"/>
        <v>:.</v>
      </c>
      <c r="L69" s="60">
        <f t="shared" si="35"/>
        <v>0</v>
      </c>
      <c r="M69" s="57"/>
      <c r="N69" s="86">
        <v>3000</v>
      </c>
      <c r="O69" s="263"/>
      <c r="P69" s="262"/>
      <c r="Q69" s="262"/>
      <c r="R69" s="59" t="str">
        <f t="shared" si="36"/>
        <v>:.</v>
      </c>
      <c r="S69" s="60">
        <f t="shared" si="38"/>
        <v>0</v>
      </c>
      <c r="T69" s="57"/>
      <c r="U69" s="61" t="str">
        <f t="shared" si="32"/>
        <v>-:-.-</v>
      </c>
      <c r="V69" s="62">
        <f t="shared" si="37"/>
        <v>0</v>
      </c>
      <c r="W69" s="57" t="str">
        <f>IF(OR(H69="",O69=""),"-", (VLOOKUP(V69,標準記録!$L$60:$M$111,2,1)))</f>
        <v>-</v>
      </c>
      <c r="X69" s="259"/>
      <c r="Y69" s="360"/>
      <c r="Z69" s="361"/>
      <c r="AA69" s="271" t="s">
        <v>342</v>
      </c>
      <c r="AB69" s="289" t="s">
        <v>340</v>
      </c>
      <c r="AC69" s="284"/>
      <c r="AD69" s="85"/>
    </row>
    <row r="70" spans="1:30" ht="17" customHeight="1">
      <c r="A70" s="53">
        <v>11</v>
      </c>
      <c r="B70" s="54" t="s">
        <v>112</v>
      </c>
      <c r="C70" s="55" t="s">
        <v>0</v>
      </c>
      <c r="D70" s="264">
        <v>33240</v>
      </c>
      <c r="E70" s="332">
        <f t="shared" si="33"/>
        <v>1991</v>
      </c>
      <c r="F70" s="57">
        <f>DATEDIF(D70,基礎データ!$C$8,"Y")</f>
        <v>34</v>
      </c>
      <c r="G70" s="58">
        <v>400</v>
      </c>
      <c r="H70" s="81"/>
      <c r="I70" s="82"/>
      <c r="J70" s="82"/>
      <c r="K70" s="59" t="str">
        <f t="shared" si="34"/>
        <v>:.</v>
      </c>
      <c r="L70" s="60">
        <f t="shared" si="35"/>
        <v>0</v>
      </c>
      <c r="M70" s="57"/>
      <c r="N70" s="86">
        <v>3000</v>
      </c>
      <c r="O70" s="83"/>
      <c r="P70" s="82"/>
      <c r="Q70" s="82"/>
      <c r="R70" s="59" t="str">
        <f t="shared" si="36"/>
        <v>:.</v>
      </c>
      <c r="S70" s="60">
        <f t="shared" si="38"/>
        <v>0</v>
      </c>
      <c r="T70" s="57"/>
      <c r="U70" s="61" t="str">
        <f t="shared" si="32"/>
        <v>-:-.-</v>
      </c>
      <c r="V70" s="62">
        <f t="shared" si="37"/>
        <v>0</v>
      </c>
      <c r="W70" s="57" t="str">
        <f>IF(OR(H70="",O70=""),"-", (VLOOKUP(V70,標準記録!$L$60:$M$111,2,1)))</f>
        <v>-</v>
      </c>
      <c r="X70" s="64"/>
      <c r="Y70" s="368"/>
      <c r="Z70" s="369"/>
      <c r="AA70" s="271" t="s">
        <v>342</v>
      </c>
      <c r="AB70" s="289" t="s">
        <v>340</v>
      </c>
      <c r="AC70" s="284"/>
      <c r="AD70" s="85"/>
    </row>
    <row r="71" spans="1:30" ht="17" customHeight="1">
      <c r="A71" s="53">
        <v>12</v>
      </c>
      <c r="B71" s="54" t="s">
        <v>113</v>
      </c>
      <c r="C71" s="55" t="s">
        <v>0</v>
      </c>
      <c r="D71" s="264">
        <v>33240</v>
      </c>
      <c r="E71" s="332">
        <f t="shared" si="33"/>
        <v>1991</v>
      </c>
      <c r="F71" s="57">
        <f>DATEDIF(D71,基礎データ!$C$8,"Y")</f>
        <v>34</v>
      </c>
      <c r="G71" s="58">
        <v>400</v>
      </c>
      <c r="H71" s="81"/>
      <c r="I71" s="82"/>
      <c r="J71" s="82"/>
      <c r="K71" s="59" t="str">
        <f t="shared" si="34"/>
        <v>:.</v>
      </c>
      <c r="L71" s="60">
        <f t="shared" si="35"/>
        <v>0</v>
      </c>
      <c r="M71" s="57"/>
      <c r="N71" s="86">
        <v>3000</v>
      </c>
      <c r="O71" s="83"/>
      <c r="P71" s="82"/>
      <c r="Q71" s="82"/>
      <c r="R71" s="59" t="str">
        <f t="shared" si="36"/>
        <v>:.</v>
      </c>
      <c r="S71" s="60">
        <f t="shared" si="38"/>
        <v>0</v>
      </c>
      <c r="T71" s="57"/>
      <c r="U71" s="61" t="str">
        <f t="shared" si="32"/>
        <v>-:-.-</v>
      </c>
      <c r="V71" s="62">
        <f t="shared" si="37"/>
        <v>0</v>
      </c>
      <c r="W71" s="57" t="str">
        <f>IF(OR(H71="",O71=""),"-", (VLOOKUP(V71,標準記録!$L$60:$M$111,2,1)))</f>
        <v>-</v>
      </c>
      <c r="X71" s="64"/>
      <c r="Y71" s="368"/>
      <c r="Z71" s="369"/>
      <c r="AA71" s="271" t="s">
        <v>342</v>
      </c>
      <c r="AB71" s="289" t="s">
        <v>340</v>
      </c>
      <c r="AC71" s="285"/>
      <c r="AD71" s="85"/>
    </row>
    <row r="72" spans="1:30" ht="17" customHeight="1">
      <c r="A72" s="53">
        <v>13</v>
      </c>
      <c r="B72" s="54" t="s">
        <v>114</v>
      </c>
      <c r="C72" s="55" t="s">
        <v>0</v>
      </c>
      <c r="D72" s="264">
        <v>33240</v>
      </c>
      <c r="E72" s="332">
        <f t="shared" si="33"/>
        <v>1991</v>
      </c>
      <c r="F72" s="57">
        <f>DATEDIF(D72,基礎データ!$C$8,"Y")</f>
        <v>34</v>
      </c>
      <c r="G72" s="58">
        <v>400</v>
      </c>
      <c r="H72" s="81"/>
      <c r="I72" s="82"/>
      <c r="J72" s="82"/>
      <c r="K72" s="59" t="str">
        <f t="shared" si="34"/>
        <v>:.</v>
      </c>
      <c r="L72" s="60">
        <f t="shared" si="35"/>
        <v>0</v>
      </c>
      <c r="M72" s="57"/>
      <c r="N72" s="86">
        <v>3000</v>
      </c>
      <c r="O72" s="83"/>
      <c r="P72" s="82"/>
      <c r="Q72" s="82"/>
      <c r="R72" s="59" t="str">
        <f t="shared" si="36"/>
        <v>:.</v>
      </c>
      <c r="S72" s="60">
        <f t="shared" si="38"/>
        <v>0</v>
      </c>
      <c r="T72" s="57"/>
      <c r="U72" s="61" t="str">
        <f t="shared" si="32"/>
        <v>-:-.-</v>
      </c>
      <c r="V72" s="62">
        <f t="shared" si="37"/>
        <v>0</v>
      </c>
      <c r="W72" s="57" t="str">
        <f>IF(OR(H72="",O72=""),"-", (VLOOKUP(V72,標準記録!$L$60:$M$111,2,1)))</f>
        <v>-</v>
      </c>
      <c r="X72" s="64"/>
      <c r="Y72" s="368"/>
      <c r="Z72" s="369"/>
      <c r="AA72" s="271" t="s">
        <v>342</v>
      </c>
      <c r="AB72" s="289" t="s">
        <v>340</v>
      </c>
      <c r="AC72" s="284"/>
      <c r="AD72" s="85"/>
    </row>
    <row r="73" spans="1:30" ht="17" customHeight="1">
      <c r="A73" s="53">
        <v>14</v>
      </c>
      <c r="B73" s="54" t="s">
        <v>115</v>
      </c>
      <c r="C73" s="55" t="s">
        <v>0</v>
      </c>
      <c r="D73" s="264">
        <v>33240</v>
      </c>
      <c r="E73" s="332">
        <f t="shared" si="33"/>
        <v>1991</v>
      </c>
      <c r="F73" s="57">
        <f>DATEDIF(D73,基礎データ!$C$8,"Y")</f>
        <v>34</v>
      </c>
      <c r="G73" s="58">
        <v>400</v>
      </c>
      <c r="H73" s="81"/>
      <c r="I73" s="82"/>
      <c r="J73" s="82"/>
      <c r="K73" s="59" t="str">
        <f t="shared" si="34"/>
        <v>:.</v>
      </c>
      <c r="L73" s="60">
        <f t="shared" si="35"/>
        <v>0</v>
      </c>
      <c r="M73" s="57"/>
      <c r="N73" s="86">
        <v>3000</v>
      </c>
      <c r="O73" s="83"/>
      <c r="P73" s="82"/>
      <c r="Q73" s="82"/>
      <c r="R73" s="59" t="str">
        <f t="shared" si="36"/>
        <v>:.</v>
      </c>
      <c r="S73" s="60">
        <f t="shared" si="38"/>
        <v>0</v>
      </c>
      <c r="T73" s="57"/>
      <c r="U73" s="61" t="str">
        <f t="shared" si="32"/>
        <v>-:-.-</v>
      </c>
      <c r="V73" s="62">
        <f t="shared" si="37"/>
        <v>0</v>
      </c>
      <c r="W73" s="57" t="str">
        <f>IF(OR(H73="",O73=""),"-", (VLOOKUP(V73,標準記録!$L$60:$M$111,2,1)))</f>
        <v>-</v>
      </c>
      <c r="X73" s="64"/>
      <c r="Y73" s="368"/>
      <c r="Z73" s="369"/>
      <c r="AA73" s="271" t="s">
        <v>342</v>
      </c>
      <c r="AB73" s="289" t="s">
        <v>340</v>
      </c>
      <c r="AC73" s="285"/>
      <c r="AD73" s="85"/>
    </row>
    <row r="74" spans="1:30" ht="17" customHeight="1">
      <c r="A74" s="53">
        <v>15</v>
      </c>
      <c r="B74" s="54" t="s">
        <v>116</v>
      </c>
      <c r="C74" s="55" t="s">
        <v>0</v>
      </c>
      <c r="D74" s="264">
        <v>33240</v>
      </c>
      <c r="E74" s="332">
        <f t="shared" si="33"/>
        <v>1991</v>
      </c>
      <c r="F74" s="57">
        <f>DATEDIF(D74,基礎データ!$C$8,"Y")</f>
        <v>34</v>
      </c>
      <c r="G74" s="58">
        <v>400</v>
      </c>
      <c r="H74" s="81"/>
      <c r="I74" s="82"/>
      <c r="J74" s="82"/>
      <c r="K74" s="59" t="str">
        <f t="shared" si="34"/>
        <v>:.</v>
      </c>
      <c r="L74" s="60">
        <f t="shared" si="35"/>
        <v>0</v>
      </c>
      <c r="M74" s="57"/>
      <c r="N74" s="86">
        <v>3000</v>
      </c>
      <c r="O74" s="83"/>
      <c r="P74" s="82"/>
      <c r="Q74" s="82"/>
      <c r="R74" s="59" t="str">
        <f t="shared" si="36"/>
        <v>:.</v>
      </c>
      <c r="S74" s="60">
        <f t="shared" si="38"/>
        <v>0</v>
      </c>
      <c r="T74" s="57"/>
      <c r="U74" s="61" t="str">
        <f t="shared" si="32"/>
        <v>-:-.-</v>
      </c>
      <c r="V74" s="62">
        <f t="shared" si="37"/>
        <v>0</v>
      </c>
      <c r="W74" s="57" t="str">
        <f>IF(OR(H74="",O74=""),"-", (VLOOKUP(V74,標準記録!$L$60:$M$111,2,1)))</f>
        <v>-</v>
      </c>
      <c r="X74" s="64"/>
      <c r="Y74" s="368"/>
      <c r="Z74" s="369"/>
      <c r="AA74" s="271" t="s">
        <v>342</v>
      </c>
      <c r="AB74" s="289" t="s">
        <v>340</v>
      </c>
      <c r="AC74" s="284"/>
      <c r="AD74" s="85"/>
    </row>
    <row r="75" spans="1:30" ht="17" customHeight="1">
      <c r="A75" s="53">
        <v>16</v>
      </c>
      <c r="B75" s="54" t="s">
        <v>117</v>
      </c>
      <c r="C75" s="55" t="s">
        <v>0</v>
      </c>
      <c r="D75" s="264">
        <v>33240</v>
      </c>
      <c r="E75" s="332">
        <f t="shared" si="33"/>
        <v>1991</v>
      </c>
      <c r="F75" s="57">
        <f>DATEDIF(D75,基礎データ!$C$8,"Y")</f>
        <v>34</v>
      </c>
      <c r="G75" s="58">
        <v>400</v>
      </c>
      <c r="H75" s="81"/>
      <c r="I75" s="82"/>
      <c r="J75" s="82"/>
      <c r="K75" s="59" t="str">
        <f t="shared" si="34"/>
        <v>:.</v>
      </c>
      <c r="L75" s="60">
        <f t="shared" si="35"/>
        <v>0</v>
      </c>
      <c r="M75" s="57"/>
      <c r="N75" s="86">
        <v>3000</v>
      </c>
      <c r="O75" s="83"/>
      <c r="P75" s="82"/>
      <c r="Q75" s="82"/>
      <c r="R75" s="59" t="str">
        <f t="shared" si="36"/>
        <v>:.</v>
      </c>
      <c r="S75" s="60">
        <f t="shared" si="38"/>
        <v>0</v>
      </c>
      <c r="T75" s="57"/>
      <c r="U75" s="61" t="str">
        <f t="shared" si="32"/>
        <v>-:-.-</v>
      </c>
      <c r="V75" s="62">
        <f t="shared" si="37"/>
        <v>0</v>
      </c>
      <c r="W75" s="57" t="str">
        <f>IF(OR(H75="",O75=""),"-", (VLOOKUP(V75,標準記録!$L$60:$M$111,2,1)))</f>
        <v>-</v>
      </c>
      <c r="X75" s="64"/>
      <c r="Y75" s="368"/>
      <c r="Z75" s="369"/>
      <c r="AA75" s="271" t="s">
        <v>342</v>
      </c>
      <c r="AB75" s="289" t="s">
        <v>340</v>
      </c>
      <c r="AC75" s="284"/>
      <c r="AD75" s="85"/>
    </row>
    <row r="76" spans="1:30" ht="17" customHeight="1">
      <c r="A76" s="53">
        <v>17</v>
      </c>
      <c r="B76" s="54" t="s">
        <v>118</v>
      </c>
      <c r="C76" s="55" t="s">
        <v>0</v>
      </c>
      <c r="D76" s="264">
        <v>33240</v>
      </c>
      <c r="E76" s="332">
        <f t="shared" si="33"/>
        <v>1991</v>
      </c>
      <c r="F76" s="57">
        <f>DATEDIF(D76,基礎データ!$C$8,"Y")</f>
        <v>34</v>
      </c>
      <c r="G76" s="58">
        <v>400</v>
      </c>
      <c r="H76" s="81"/>
      <c r="I76" s="82"/>
      <c r="J76" s="82"/>
      <c r="K76" s="59" t="str">
        <f t="shared" si="34"/>
        <v>:.</v>
      </c>
      <c r="L76" s="60">
        <f t="shared" si="35"/>
        <v>0</v>
      </c>
      <c r="M76" s="57"/>
      <c r="N76" s="86">
        <v>3000</v>
      </c>
      <c r="O76" s="83"/>
      <c r="P76" s="82"/>
      <c r="Q76" s="82"/>
      <c r="R76" s="59" t="str">
        <f t="shared" si="36"/>
        <v>:.</v>
      </c>
      <c r="S76" s="60">
        <f t="shared" si="38"/>
        <v>0</v>
      </c>
      <c r="T76" s="57"/>
      <c r="U76" s="61" t="str">
        <f t="shared" si="32"/>
        <v>-:-.-</v>
      </c>
      <c r="V76" s="62">
        <f t="shared" si="37"/>
        <v>0</v>
      </c>
      <c r="W76" s="57" t="str">
        <f>IF(OR(H76="",O76=""),"-", (VLOOKUP(V76,標準記録!$L$60:$M$111,2,1)))</f>
        <v>-</v>
      </c>
      <c r="X76" s="64"/>
      <c r="Y76" s="368"/>
      <c r="Z76" s="369"/>
      <c r="AA76" s="271" t="s">
        <v>342</v>
      </c>
      <c r="AB76" s="289" t="s">
        <v>340</v>
      </c>
      <c r="AC76" s="284"/>
      <c r="AD76" s="85"/>
    </row>
    <row r="77" spans="1:30" ht="17" customHeight="1">
      <c r="A77" s="53">
        <v>18</v>
      </c>
      <c r="B77" s="54" t="s">
        <v>119</v>
      </c>
      <c r="C77" s="55" t="s">
        <v>0</v>
      </c>
      <c r="D77" s="264">
        <v>33240</v>
      </c>
      <c r="E77" s="332">
        <f t="shared" si="33"/>
        <v>1991</v>
      </c>
      <c r="F77" s="57">
        <f>DATEDIF(D77,基礎データ!$C$8,"Y")</f>
        <v>34</v>
      </c>
      <c r="G77" s="58">
        <v>400</v>
      </c>
      <c r="H77" s="81"/>
      <c r="I77" s="82"/>
      <c r="J77" s="82"/>
      <c r="K77" s="59" t="str">
        <f t="shared" si="34"/>
        <v>:.</v>
      </c>
      <c r="L77" s="60">
        <f t="shared" si="35"/>
        <v>0</v>
      </c>
      <c r="M77" s="57"/>
      <c r="N77" s="86">
        <v>3000</v>
      </c>
      <c r="O77" s="83"/>
      <c r="P77" s="82"/>
      <c r="Q77" s="82"/>
      <c r="R77" s="59" t="str">
        <f t="shared" si="36"/>
        <v>:.</v>
      </c>
      <c r="S77" s="60">
        <f t="shared" si="38"/>
        <v>0</v>
      </c>
      <c r="T77" s="57"/>
      <c r="U77" s="61" t="str">
        <f t="shared" si="32"/>
        <v>-:-.-</v>
      </c>
      <c r="V77" s="62">
        <f t="shared" si="37"/>
        <v>0</v>
      </c>
      <c r="W77" s="57" t="str">
        <f>IF(OR(H77="",O77=""),"-", (VLOOKUP(V77,標準記録!$L$60:$M$111,2,1)))</f>
        <v>-</v>
      </c>
      <c r="X77" s="64"/>
      <c r="Y77" s="368"/>
      <c r="Z77" s="369"/>
      <c r="AA77" s="271" t="s">
        <v>342</v>
      </c>
      <c r="AB77" s="289" t="s">
        <v>340</v>
      </c>
      <c r="AC77" s="285"/>
      <c r="AD77" s="85"/>
    </row>
    <row r="78" spans="1:30" ht="17" customHeight="1">
      <c r="A78" s="53">
        <v>19</v>
      </c>
      <c r="B78" s="54" t="s">
        <v>120</v>
      </c>
      <c r="C78" s="55" t="s">
        <v>0</v>
      </c>
      <c r="D78" s="264">
        <v>33240</v>
      </c>
      <c r="E78" s="332">
        <f t="shared" si="33"/>
        <v>1991</v>
      </c>
      <c r="F78" s="57">
        <f>DATEDIF(D78,基礎データ!$C$8,"Y")</f>
        <v>34</v>
      </c>
      <c r="G78" s="58">
        <v>400</v>
      </c>
      <c r="H78" s="81"/>
      <c r="I78" s="82"/>
      <c r="J78" s="82"/>
      <c r="K78" s="59" t="str">
        <f t="shared" si="34"/>
        <v>:.</v>
      </c>
      <c r="L78" s="60">
        <f t="shared" si="35"/>
        <v>0</v>
      </c>
      <c r="M78" s="57"/>
      <c r="N78" s="86">
        <v>3000</v>
      </c>
      <c r="O78" s="83"/>
      <c r="P78" s="82"/>
      <c r="Q78" s="82"/>
      <c r="R78" s="59" t="str">
        <f t="shared" si="36"/>
        <v>:.</v>
      </c>
      <c r="S78" s="60">
        <f t="shared" si="38"/>
        <v>0</v>
      </c>
      <c r="T78" s="57"/>
      <c r="U78" s="61" t="str">
        <f t="shared" si="32"/>
        <v>-:-.-</v>
      </c>
      <c r="V78" s="62">
        <f t="shared" si="37"/>
        <v>0</v>
      </c>
      <c r="W78" s="57" t="str">
        <f>IF(OR(H78="",O78=""),"-", (VLOOKUP(V78,標準記録!$L$60:$M$111,2,1)))</f>
        <v>-</v>
      </c>
      <c r="X78" s="64"/>
      <c r="Y78" s="368"/>
      <c r="Z78" s="369"/>
      <c r="AA78" s="271" t="s">
        <v>342</v>
      </c>
      <c r="AB78" s="289" t="s">
        <v>340</v>
      </c>
      <c r="AC78" s="284"/>
      <c r="AD78" s="85"/>
    </row>
    <row r="79" spans="1:30" ht="17" customHeight="1">
      <c r="A79" s="53">
        <v>20</v>
      </c>
      <c r="B79" s="54" t="s">
        <v>121</v>
      </c>
      <c r="C79" s="55" t="s">
        <v>0</v>
      </c>
      <c r="D79" s="264">
        <v>33240</v>
      </c>
      <c r="E79" s="332">
        <f t="shared" si="33"/>
        <v>1991</v>
      </c>
      <c r="F79" s="57">
        <f>DATEDIF(D79,基礎データ!$C$8,"Y")</f>
        <v>34</v>
      </c>
      <c r="G79" s="58">
        <v>400</v>
      </c>
      <c r="H79" s="81"/>
      <c r="I79" s="82"/>
      <c r="J79" s="82"/>
      <c r="K79" s="59" t="str">
        <f t="shared" si="34"/>
        <v>:.</v>
      </c>
      <c r="L79" s="60">
        <f t="shared" si="35"/>
        <v>0</v>
      </c>
      <c r="M79" s="57"/>
      <c r="N79" s="86">
        <v>3000</v>
      </c>
      <c r="O79" s="83"/>
      <c r="P79" s="82"/>
      <c r="Q79" s="82"/>
      <c r="R79" s="59" t="str">
        <f t="shared" si="36"/>
        <v>:.</v>
      </c>
      <c r="S79" s="60">
        <f t="shared" si="38"/>
        <v>0</v>
      </c>
      <c r="T79" s="57"/>
      <c r="U79" s="61" t="str">
        <f t="shared" si="32"/>
        <v>-:-.-</v>
      </c>
      <c r="V79" s="62">
        <f t="shared" si="37"/>
        <v>0</v>
      </c>
      <c r="W79" s="57" t="str">
        <f>IF(OR(H79="",O79=""),"-", (VLOOKUP(V79,標準記録!$L$60:$M$111,2,1)))</f>
        <v>-</v>
      </c>
      <c r="X79" s="64"/>
      <c r="Y79" s="368"/>
      <c r="Z79" s="369"/>
      <c r="AA79" s="271" t="s">
        <v>342</v>
      </c>
      <c r="AB79" s="289" t="s">
        <v>340</v>
      </c>
      <c r="AC79" s="285"/>
      <c r="AD79" s="85"/>
    </row>
    <row r="80" spans="1:30" ht="17" customHeight="1">
      <c r="A80" s="53">
        <v>21</v>
      </c>
      <c r="B80" s="54" t="s">
        <v>124</v>
      </c>
      <c r="C80" s="55" t="s">
        <v>0</v>
      </c>
      <c r="D80" s="264">
        <v>33240</v>
      </c>
      <c r="E80" s="332">
        <f t="shared" si="33"/>
        <v>1991</v>
      </c>
      <c r="F80" s="57">
        <f>DATEDIF(D80,基礎データ!$C$8,"Y")</f>
        <v>34</v>
      </c>
      <c r="G80" s="58">
        <v>400</v>
      </c>
      <c r="H80" s="81"/>
      <c r="I80" s="82"/>
      <c r="J80" s="82"/>
      <c r="K80" s="59" t="str">
        <f t="shared" si="34"/>
        <v>:.</v>
      </c>
      <c r="L80" s="60">
        <f t="shared" si="35"/>
        <v>0</v>
      </c>
      <c r="M80" s="57"/>
      <c r="N80" s="86">
        <v>3000</v>
      </c>
      <c r="O80" s="83"/>
      <c r="P80" s="82"/>
      <c r="Q80" s="82"/>
      <c r="R80" s="59" t="str">
        <f t="shared" si="36"/>
        <v>:.</v>
      </c>
      <c r="S80" s="60">
        <f t="shared" si="38"/>
        <v>0</v>
      </c>
      <c r="T80" s="57"/>
      <c r="U80" s="61" t="str">
        <f t="shared" si="32"/>
        <v>-:-.-</v>
      </c>
      <c r="V80" s="62">
        <f t="shared" si="37"/>
        <v>0</v>
      </c>
      <c r="W80" s="57" t="str">
        <f>IF(OR(H80="",O80=""),"-", (VLOOKUP(V80,標準記録!$L$60:$M$111,2,1)))</f>
        <v>-</v>
      </c>
      <c r="X80" s="64"/>
      <c r="Y80" s="368"/>
      <c r="Z80" s="369"/>
      <c r="AA80" s="271" t="s">
        <v>342</v>
      </c>
      <c r="AB80" s="289" t="s">
        <v>340</v>
      </c>
      <c r="AC80" s="294"/>
      <c r="AD80" s="85"/>
    </row>
    <row r="81" spans="1:30" ht="17" customHeight="1">
      <c r="A81" s="53">
        <v>22</v>
      </c>
      <c r="B81" s="54" t="s">
        <v>125</v>
      </c>
      <c r="C81" s="55" t="s">
        <v>0</v>
      </c>
      <c r="D81" s="264">
        <v>33240</v>
      </c>
      <c r="E81" s="332">
        <f t="shared" si="33"/>
        <v>1991</v>
      </c>
      <c r="F81" s="57">
        <f>DATEDIF(D81,基礎データ!$C$8,"Y")</f>
        <v>34</v>
      </c>
      <c r="G81" s="58">
        <v>400</v>
      </c>
      <c r="H81" s="81"/>
      <c r="I81" s="82"/>
      <c r="J81" s="82"/>
      <c r="K81" s="59" t="str">
        <f t="shared" si="34"/>
        <v>:.</v>
      </c>
      <c r="L81" s="60">
        <f t="shared" si="35"/>
        <v>0</v>
      </c>
      <c r="M81" s="57"/>
      <c r="N81" s="86">
        <v>3000</v>
      </c>
      <c r="O81" s="83"/>
      <c r="P81" s="82"/>
      <c r="Q81" s="82"/>
      <c r="R81" s="59" t="str">
        <f t="shared" si="36"/>
        <v>:.</v>
      </c>
      <c r="S81" s="60">
        <f t="shared" si="38"/>
        <v>0</v>
      </c>
      <c r="T81" s="57"/>
      <c r="U81" s="61" t="str">
        <f t="shared" si="32"/>
        <v>-:-.-</v>
      </c>
      <c r="V81" s="62">
        <f t="shared" si="37"/>
        <v>0</v>
      </c>
      <c r="W81" s="57" t="str">
        <f>IF(OR(H81="",O81=""),"-", (VLOOKUP(V81,標準記録!$L$60:$M$111,2,1)))</f>
        <v>-</v>
      </c>
      <c r="X81" s="64"/>
      <c r="Y81" s="368"/>
      <c r="Z81" s="369"/>
      <c r="AA81" s="271" t="s">
        <v>342</v>
      </c>
      <c r="AB81" s="289" t="s">
        <v>340</v>
      </c>
      <c r="AC81" s="294"/>
      <c r="AD81" s="85"/>
    </row>
    <row r="82" spans="1:30" ht="17" customHeight="1">
      <c r="A82" s="53">
        <v>23</v>
      </c>
      <c r="B82" s="54" t="s">
        <v>126</v>
      </c>
      <c r="C82" s="55" t="s">
        <v>0</v>
      </c>
      <c r="D82" s="264">
        <v>33240</v>
      </c>
      <c r="E82" s="332">
        <f t="shared" si="33"/>
        <v>1991</v>
      </c>
      <c r="F82" s="57">
        <f>DATEDIF(D82,基礎データ!$C$8,"Y")</f>
        <v>34</v>
      </c>
      <c r="G82" s="58">
        <v>400</v>
      </c>
      <c r="H82" s="81"/>
      <c r="I82" s="82"/>
      <c r="J82" s="82"/>
      <c r="K82" s="59" t="str">
        <f t="shared" si="34"/>
        <v>:.</v>
      </c>
      <c r="L82" s="60">
        <f t="shared" si="35"/>
        <v>0</v>
      </c>
      <c r="M82" s="57"/>
      <c r="N82" s="86">
        <v>3000</v>
      </c>
      <c r="O82" s="83"/>
      <c r="P82" s="82"/>
      <c r="Q82" s="82"/>
      <c r="R82" s="59" t="str">
        <f t="shared" si="36"/>
        <v>:.</v>
      </c>
      <c r="S82" s="60">
        <f t="shared" si="38"/>
        <v>0</v>
      </c>
      <c r="T82" s="57"/>
      <c r="U82" s="61" t="str">
        <f t="shared" si="32"/>
        <v>-:-.-</v>
      </c>
      <c r="V82" s="62">
        <f t="shared" si="37"/>
        <v>0</v>
      </c>
      <c r="W82" s="57" t="str">
        <f>IF(OR(H82="",O82=""),"-", (VLOOKUP(V82,標準記録!$L$60:$M$111,2,1)))</f>
        <v>-</v>
      </c>
      <c r="X82" s="64"/>
      <c r="Y82" s="368"/>
      <c r="Z82" s="369"/>
      <c r="AA82" s="271" t="s">
        <v>342</v>
      </c>
      <c r="AB82" s="289" t="s">
        <v>340</v>
      </c>
      <c r="AC82" s="294"/>
      <c r="AD82" s="85"/>
    </row>
    <row r="83" spans="1:30" ht="17" customHeight="1">
      <c r="A83" s="53">
        <v>24</v>
      </c>
      <c r="B83" s="54" t="s">
        <v>127</v>
      </c>
      <c r="C83" s="55" t="s">
        <v>0</v>
      </c>
      <c r="D83" s="264">
        <v>33240</v>
      </c>
      <c r="E83" s="332">
        <f t="shared" si="33"/>
        <v>1991</v>
      </c>
      <c r="F83" s="57">
        <f>DATEDIF(D83,基礎データ!$C$8,"Y")</f>
        <v>34</v>
      </c>
      <c r="G83" s="58">
        <v>400</v>
      </c>
      <c r="H83" s="81"/>
      <c r="I83" s="82"/>
      <c r="J83" s="82"/>
      <c r="K83" s="59" t="str">
        <f t="shared" si="34"/>
        <v>:.</v>
      </c>
      <c r="L83" s="60">
        <f t="shared" si="35"/>
        <v>0</v>
      </c>
      <c r="M83" s="57"/>
      <c r="N83" s="86">
        <v>3000</v>
      </c>
      <c r="O83" s="83"/>
      <c r="P83" s="82"/>
      <c r="Q83" s="82"/>
      <c r="R83" s="59" t="str">
        <f t="shared" si="36"/>
        <v>:.</v>
      </c>
      <c r="S83" s="60">
        <f t="shared" si="38"/>
        <v>0</v>
      </c>
      <c r="T83" s="57"/>
      <c r="U83" s="61" t="str">
        <f t="shared" si="32"/>
        <v>-:-.-</v>
      </c>
      <c r="V83" s="62">
        <f t="shared" si="37"/>
        <v>0</v>
      </c>
      <c r="W83" s="57" t="str">
        <f>IF(OR(H83="",O83=""),"-", (VLOOKUP(V83,標準記録!$L$60:$M$111,2,1)))</f>
        <v>-</v>
      </c>
      <c r="X83" s="64"/>
      <c r="Y83" s="368"/>
      <c r="Z83" s="369"/>
      <c r="AA83" s="271" t="s">
        <v>342</v>
      </c>
      <c r="AB83" s="289" t="s">
        <v>340</v>
      </c>
      <c r="AC83" s="294"/>
      <c r="AD83" s="85"/>
    </row>
    <row r="84" spans="1:30" ht="17" customHeight="1">
      <c r="A84" s="53">
        <v>25</v>
      </c>
      <c r="B84" s="54" t="s">
        <v>128</v>
      </c>
      <c r="C84" s="55" t="s">
        <v>0</v>
      </c>
      <c r="D84" s="264">
        <v>33240</v>
      </c>
      <c r="E84" s="332">
        <f t="shared" si="33"/>
        <v>1991</v>
      </c>
      <c r="F84" s="57">
        <f>DATEDIF(D84,基礎データ!$C$8,"Y")</f>
        <v>34</v>
      </c>
      <c r="G84" s="58">
        <v>400</v>
      </c>
      <c r="H84" s="81"/>
      <c r="I84" s="82"/>
      <c r="J84" s="82"/>
      <c r="K84" s="59" t="str">
        <f t="shared" si="34"/>
        <v>:.</v>
      </c>
      <c r="L84" s="60">
        <f t="shared" si="35"/>
        <v>0</v>
      </c>
      <c r="M84" s="57"/>
      <c r="N84" s="86">
        <v>3000</v>
      </c>
      <c r="O84" s="83"/>
      <c r="P84" s="82"/>
      <c r="Q84" s="82"/>
      <c r="R84" s="59" t="str">
        <f t="shared" si="36"/>
        <v>:.</v>
      </c>
      <c r="S84" s="60">
        <f t="shared" si="38"/>
        <v>0</v>
      </c>
      <c r="T84" s="57"/>
      <c r="U84" s="61" t="str">
        <f t="shared" si="32"/>
        <v>-:-.-</v>
      </c>
      <c r="V84" s="62">
        <f t="shared" si="37"/>
        <v>0</v>
      </c>
      <c r="W84" s="57" t="str">
        <f>IF(OR(H84="",O84=""),"-", (VLOOKUP(V84,標準記録!$L$60:$M$111,2,1)))</f>
        <v>-</v>
      </c>
      <c r="X84" s="64"/>
      <c r="Y84" s="358"/>
      <c r="Z84" s="359"/>
      <c r="AA84" s="271" t="s">
        <v>342</v>
      </c>
      <c r="AB84" s="289" t="s">
        <v>340</v>
      </c>
      <c r="AC84" s="294"/>
      <c r="AD84" s="85"/>
    </row>
    <row r="85" spans="1:30" ht="17" customHeight="1">
      <c r="A85" s="94"/>
      <c r="B85" s="54"/>
      <c r="C85" s="120"/>
      <c r="D85" s="119"/>
      <c r="E85" s="330"/>
      <c r="F85" s="121"/>
      <c r="G85" s="58"/>
      <c r="H85" s="81"/>
      <c r="I85" s="82"/>
      <c r="J85" s="82"/>
      <c r="K85" s="98"/>
      <c r="L85" s="99"/>
      <c r="M85" s="241"/>
      <c r="N85" s="122"/>
      <c r="O85" s="83"/>
      <c r="P85" s="82"/>
      <c r="Q85" s="82"/>
      <c r="R85" s="98"/>
      <c r="S85" s="99"/>
      <c r="T85" s="227"/>
      <c r="U85" s="102"/>
      <c r="V85" s="103"/>
      <c r="W85" s="54"/>
      <c r="X85" s="64"/>
      <c r="Y85" s="368"/>
      <c r="Z85" s="369"/>
      <c r="AA85" s="84"/>
      <c r="AB85" s="294"/>
      <c r="AC85" s="294"/>
      <c r="AD85" s="85"/>
    </row>
    <row r="86" spans="1:30" ht="17" customHeight="1">
      <c r="A86" s="123"/>
      <c r="B86" s="124"/>
      <c r="C86" s="125"/>
      <c r="D86" s="126"/>
      <c r="E86" s="331"/>
      <c r="F86" s="127"/>
      <c r="G86" s="128"/>
      <c r="H86" s="129"/>
      <c r="I86" s="130"/>
      <c r="J86" s="130"/>
      <c r="K86" s="131"/>
      <c r="L86" s="132"/>
      <c r="M86" s="242"/>
      <c r="N86" s="124"/>
      <c r="O86" s="133"/>
      <c r="P86" s="130"/>
      <c r="Q86" s="130"/>
      <c r="R86" s="131"/>
      <c r="S86" s="132"/>
      <c r="T86" s="223"/>
      <c r="U86" s="134"/>
      <c r="V86" s="104"/>
      <c r="W86" s="124"/>
      <c r="X86" s="135"/>
      <c r="Y86" s="370"/>
      <c r="Z86" s="371"/>
      <c r="AA86" s="136"/>
      <c r="AB86" s="295"/>
      <c r="AC86" s="295"/>
      <c r="AD86" s="137"/>
    </row>
    <row r="88" spans="1:30" ht="17" customHeight="1">
      <c r="A88" s="138"/>
      <c r="D88" s="138"/>
      <c r="E88" s="138"/>
      <c r="F88" s="138"/>
      <c r="G88" s="138"/>
      <c r="K88" s="138"/>
      <c r="L88" s="138"/>
      <c r="R88" s="138"/>
      <c r="S88" s="138"/>
      <c r="T88" s="138"/>
      <c r="U88" s="138"/>
      <c r="V88" s="138"/>
    </row>
  </sheetData>
  <mergeCells count="13">
    <mergeCell ref="AA2:AD2"/>
    <mergeCell ref="A4:B4"/>
    <mergeCell ref="H4:J4"/>
    <mergeCell ref="O4:Q4"/>
    <mergeCell ref="A2:A3"/>
    <mergeCell ref="B2:B3"/>
    <mergeCell ref="C2:C3"/>
    <mergeCell ref="D2:D3"/>
    <mergeCell ref="F2:F3"/>
    <mergeCell ref="G2:L2"/>
    <mergeCell ref="N2:S2"/>
    <mergeCell ref="W2:W3"/>
    <mergeCell ref="X2:X3"/>
  </mergeCells>
  <phoneticPr fontId="3"/>
  <dataValidations count="3">
    <dataValidation type="list" allowBlank="1" showInputMessage="1" showErrorMessage="1" sqref="C5" xr:uid="{00000000-0002-0000-0200-000000000000}">
      <formula1>"男,女"</formula1>
    </dataValidation>
    <dataValidation type="list" allowBlank="1" showInputMessage="1" showErrorMessage="1" sqref="G5 G7:G86" xr:uid="{00000000-0002-0000-0200-000001000000}">
      <formula1>"50m,100m,200m,400m"</formula1>
    </dataValidation>
    <dataValidation type="list" allowBlank="1" showInputMessage="1" showErrorMessage="1" sqref="C60:C84" xr:uid="{00000000-0002-0000-0200-000002000000}">
      <formula1>"女"</formula1>
    </dataValidation>
  </dataValidations>
  <pageMargins left="0.75" right="0.75" top="1" bottom="1" header="0.3" footer="0.3"/>
  <pageSetup paperSize="9" orientation="portrait" horizontalDpi="4294967292" verticalDpi="429496729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30"/>
  <sheetViews>
    <sheetView zoomScale="90" zoomScaleNormal="90" workbookViewId="0">
      <selection activeCell="P227" sqref="P227"/>
    </sheetView>
  </sheetViews>
  <sheetFormatPr baseColWidth="10" defaultColWidth="12.83203125" defaultRowHeight="14"/>
  <cols>
    <col min="1" max="1" width="4.6640625" customWidth="1"/>
    <col min="2" max="2" width="16.83203125" style="12" customWidth="1"/>
    <col min="3" max="4" width="6" style="13" customWidth="1"/>
    <col min="5" max="5" width="6" style="12" customWidth="1"/>
    <col min="6" max="6" width="11.6640625" style="12" customWidth="1"/>
    <col min="7" max="7" width="12.83203125" style="12" customWidth="1"/>
    <col min="8" max="8" width="7.83203125" style="12" customWidth="1"/>
    <col min="9" max="9" width="12.83203125" style="12" customWidth="1"/>
    <col min="10" max="11" width="7.83203125" style="12" customWidth="1"/>
    <col min="12" max="12" width="8.5" style="12" customWidth="1"/>
    <col min="13" max="13" width="8" customWidth="1"/>
    <col min="14" max="14" width="5.6640625" hidden="1" customWidth="1"/>
    <col min="15" max="15" width="7.1640625" customWidth="1"/>
    <col min="16" max="16" width="28" customWidth="1"/>
    <col min="17" max="17" width="2.5" customWidth="1"/>
    <col min="18" max="18" width="14" style="12" customWidth="1"/>
  </cols>
  <sheetData>
    <row r="1" spans="1:18" ht="26">
      <c r="A1" s="23"/>
      <c r="B1" s="23"/>
      <c r="C1" s="23"/>
      <c r="D1" s="23"/>
      <c r="E1" s="404" t="s">
        <v>51</v>
      </c>
      <c r="F1" s="404"/>
      <c r="G1" s="404"/>
      <c r="H1" s="404"/>
      <c r="I1" s="26" t="s">
        <v>55</v>
      </c>
      <c r="J1" s="26">
        <f>基礎データ!C5</f>
        <v>0</v>
      </c>
      <c r="K1" s="26"/>
      <c r="L1" s="25" t="s">
        <v>56</v>
      </c>
      <c r="N1" s="23"/>
      <c r="O1" s="23"/>
      <c r="P1" s="23"/>
    </row>
    <row r="2" spans="1:18" ht="19">
      <c r="A2" s="14"/>
      <c r="B2" s="12" t="s">
        <v>48</v>
      </c>
      <c r="C2" s="407">
        <f>基礎データ!C4</f>
        <v>45658</v>
      </c>
      <c r="D2" s="407"/>
      <c r="E2" s="407"/>
      <c r="F2" s="407"/>
      <c r="H2" s="12" t="s">
        <v>29</v>
      </c>
      <c r="I2" s="230" t="str">
        <f>(基礎データ!C12)&amp;"℃"</f>
        <v>℃</v>
      </c>
      <c r="J2" s="12" t="s">
        <v>28</v>
      </c>
      <c r="K2" s="409" t="str">
        <f>(基礎データ!C11)&amp;"℃"</f>
        <v>℃</v>
      </c>
      <c r="L2" s="408"/>
      <c r="M2" s="12" t="s">
        <v>52</v>
      </c>
      <c r="N2" s="408">
        <f>基礎データ!C13</f>
        <v>0</v>
      </c>
      <c r="O2" s="408"/>
    </row>
    <row r="3" spans="1:18" ht="19">
      <c r="A3" s="14"/>
      <c r="B3" s="12" t="s">
        <v>27</v>
      </c>
      <c r="C3" s="408">
        <f>基礎データ!C5</f>
        <v>0</v>
      </c>
      <c r="D3" s="408"/>
      <c r="E3" s="408"/>
      <c r="F3" s="408"/>
      <c r="G3" s="12" t="s">
        <v>49</v>
      </c>
      <c r="H3" s="408">
        <f>基礎データ!C6</f>
        <v>0</v>
      </c>
      <c r="I3" s="408"/>
      <c r="J3" s="408"/>
      <c r="K3" s="12" t="s">
        <v>50</v>
      </c>
      <c r="L3" s="408">
        <f>基礎データ!C7</f>
        <v>0</v>
      </c>
      <c r="M3" s="408"/>
      <c r="N3" s="408"/>
      <c r="O3" s="12"/>
      <c r="P3" s="12"/>
    </row>
    <row r="5" spans="1:18" ht="17">
      <c r="A5" s="15" t="s">
        <v>60</v>
      </c>
      <c r="B5" s="16"/>
      <c r="C5" s="17"/>
      <c r="D5" s="17"/>
      <c r="E5" s="16"/>
      <c r="F5" s="16"/>
      <c r="G5" s="16"/>
      <c r="H5" s="16"/>
      <c r="I5" s="16"/>
      <c r="J5" s="16"/>
      <c r="K5" s="16"/>
      <c r="L5" s="16"/>
      <c r="M5" s="16"/>
      <c r="N5" s="16"/>
      <c r="O5" s="16"/>
      <c r="P5" s="32"/>
      <c r="R5" s="373"/>
    </row>
    <row r="6" spans="1:18">
      <c r="A6" s="4"/>
      <c r="B6" s="18" t="s">
        <v>3</v>
      </c>
      <c r="C6" s="19" t="s">
        <v>4</v>
      </c>
      <c r="D6" s="322" t="s">
        <v>231</v>
      </c>
      <c r="E6" s="18" t="s">
        <v>9</v>
      </c>
      <c r="F6" s="18" t="s">
        <v>45</v>
      </c>
      <c r="G6" s="18" t="s">
        <v>11</v>
      </c>
      <c r="H6" s="18" t="s">
        <v>5</v>
      </c>
      <c r="I6" s="18" t="s">
        <v>12</v>
      </c>
      <c r="J6" s="18" t="s">
        <v>5</v>
      </c>
      <c r="K6" s="403" t="s">
        <v>47</v>
      </c>
      <c r="L6" s="403"/>
      <c r="M6" s="18" t="s">
        <v>2</v>
      </c>
      <c r="N6" s="255" t="s">
        <v>186</v>
      </c>
      <c r="O6" s="255" t="s">
        <v>187</v>
      </c>
      <c r="P6" s="29" t="s">
        <v>46</v>
      </c>
      <c r="R6" s="374" t="s">
        <v>238</v>
      </c>
    </row>
    <row r="7" spans="1:18">
      <c r="A7" s="4">
        <f>'15歳以下記録入力'!A8</f>
        <v>1</v>
      </c>
      <c r="B7" s="18" t="str">
        <f>'15歳以下記録入力'!B8</f>
        <v>U8　1</v>
      </c>
      <c r="C7" s="18">
        <f>'15歳以下記録入力'!C8</f>
        <v>0</v>
      </c>
      <c r="D7" s="18" t="str">
        <f>'15歳以下記録入力'!E8</f>
        <v/>
      </c>
      <c r="E7" s="18">
        <f>'15歳以下記録入力'!F8</f>
        <v>125</v>
      </c>
      <c r="F7" s="18">
        <f>'15歳以下記録入力'!X8</f>
        <v>0</v>
      </c>
      <c r="G7" s="18" t="str">
        <f>'15歳以下記録入力'!K8</f>
        <v>:.</v>
      </c>
      <c r="H7" s="18" t="e">
        <f>'15歳以下記録入力'!M8</f>
        <v>#N/A</v>
      </c>
      <c r="I7" s="18" t="str">
        <f>'15歳以下記録入力'!R8</f>
        <v>:.</v>
      </c>
      <c r="J7" s="18" t="e">
        <f>'15歳以下記録入力'!T8</f>
        <v>#N/A</v>
      </c>
      <c r="K7" s="414" t="str">
        <f>'15歳以下記録入力'!U8</f>
        <v>-:-.-</v>
      </c>
      <c r="L7" s="415"/>
      <c r="M7" s="18" t="str">
        <f>'15歳以下記録入力'!W8</f>
        <v>-</v>
      </c>
      <c r="N7" s="18" t="str">
        <f>IF('15歳以下記録入力'!AA8="","",VLOOKUP(B7,'15歳以下記録入力'!$B$8:$AC$145,26,FALSE))</f>
        <v>記載不要</v>
      </c>
      <c r="O7" s="18" t="str">
        <f>IF('15歳以下記録入力'!AB8="","",VLOOKUP(B7,'15歳以下記録入力'!$B$8:$AC$145,27,FALSE))</f>
        <v>-</v>
      </c>
      <c r="P7" s="274" t="str">
        <f>IF('15歳以下記録入力'!AC8="","",VLOOKUP(B7,'15歳以下記録入力'!$B$8:$AC$145,25,FALSE))</f>
        <v/>
      </c>
      <c r="R7" s="377">
        <f>'15歳以下記録入力'!Y8</f>
        <v>0</v>
      </c>
    </row>
    <row r="8" spans="1:18">
      <c r="A8" s="4">
        <f>'15歳以下記録入力'!A9</f>
        <v>2</v>
      </c>
      <c r="B8" s="18" t="str">
        <f>'15歳以下記録入力'!B9</f>
        <v>U8　2</v>
      </c>
      <c r="C8" s="18">
        <f>'15歳以下記録入力'!C9</f>
        <v>0</v>
      </c>
      <c r="D8" s="18" t="str">
        <f>'15歳以下記録入力'!E9</f>
        <v/>
      </c>
      <c r="E8" s="18">
        <f>'15歳以下記録入力'!F9</f>
        <v>125</v>
      </c>
      <c r="F8" s="18">
        <f>'15歳以下記録入力'!X9</f>
        <v>0</v>
      </c>
      <c r="G8" s="18" t="str">
        <f>'15歳以下記録入力'!K9</f>
        <v>:.</v>
      </c>
      <c r="H8" s="18" t="e">
        <f>'15歳以下記録入力'!M9</f>
        <v>#N/A</v>
      </c>
      <c r="I8" s="18" t="str">
        <f>'15歳以下記録入力'!R9</f>
        <v>:.</v>
      </c>
      <c r="J8" s="18" t="e">
        <f>'15歳以下記録入力'!T9</f>
        <v>#N/A</v>
      </c>
      <c r="K8" s="414" t="str">
        <f>'15歳以下記録入力'!U9</f>
        <v>-:-.-</v>
      </c>
      <c r="L8" s="415"/>
      <c r="M8" s="18" t="str">
        <f>'15歳以下記録入力'!W9</f>
        <v>-</v>
      </c>
      <c r="N8" s="18" t="str">
        <f>IF('15歳以下記録入力'!AA9="","",VLOOKUP(B8,'15歳以下記録入力'!$B$8:$AC$145,26,FALSE))</f>
        <v>記載不要</v>
      </c>
      <c r="O8" s="18" t="str">
        <f>IF('15歳以下記録入力'!AB9="","",VLOOKUP(B8,'15歳以下記録入力'!$B$8:$AC$145,27,FALSE))</f>
        <v>-</v>
      </c>
      <c r="P8" s="274" t="str">
        <f>IF('15歳以下記録入力'!AC9="","",VLOOKUP(B8,'15歳以下記録入力'!$B$8:$AC$145,25,FALSE))</f>
        <v/>
      </c>
      <c r="R8" s="377">
        <f>'15歳以下記録入力'!Y9</f>
        <v>0</v>
      </c>
    </row>
    <row r="9" spans="1:18">
      <c r="A9" s="4">
        <f>'15歳以下記録入力'!A10</f>
        <v>3</v>
      </c>
      <c r="B9" s="18" t="str">
        <f>'15歳以下記録入力'!B10</f>
        <v>U8　3</v>
      </c>
      <c r="C9" s="18">
        <f>'15歳以下記録入力'!C10</f>
        <v>0</v>
      </c>
      <c r="D9" s="18" t="str">
        <f>'15歳以下記録入力'!E10</f>
        <v/>
      </c>
      <c r="E9" s="18">
        <f>'15歳以下記録入力'!F10</f>
        <v>125</v>
      </c>
      <c r="F9" s="18">
        <f>'15歳以下記録入力'!X10</f>
        <v>0</v>
      </c>
      <c r="G9" s="18" t="str">
        <f>'15歳以下記録入力'!K10</f>
        <v>:.</v>
      </c>
      <c r="H9" s="18" t="e">
        <f>'15歳以下記録入力'!M10</f>
        <v>#N/A</v>
      </c>
      <c r="I9" s="18" t="str">
        <f>'15歳以下記録入力'!R10</f>
        <v>:.</v>
      </c>
      <c r="J9" s="18" t="e">
        <f>'15歳以下記録入力'!T10</f>
        <v>#N/A</v>
      </c>
      <c r="K9" s="414" t="str">
        <f>'15歳以下記録入力'!U10</f>
        <v>-:-.-</v>
      </c>
      <c r="L9" s="415"/>
      <c r="M9" s="18" t="str">
        <f>'15歳以下記録入力'!W10</f>
        <v>-</v>
      </c>
      <c r="N9" s="18" t="str">
        <f>IF('15歳以下記録入力'!AA10="","",VLOOKUP(B9,'15歳以下記録入力'!$B$8:$AC$145,26,FALSE))</f>
        <v>記載不要</v>
      </c>
      <c r="O9" s="18" t="str">
        <f>IF('15歳以下記録入力'!AB10="","",VLOOKUP(B9,'15歳以下記録入力'!$B$8:$AC$145,27,FALSE))</f>
        <v>-</v>
      </c>
      <c r="P9" s="274" t="str">
        <f>IF('15歳以下記録入力'!AC10="","",VLOOKUP(B9,'15歳以下記録入力'!$B$8:$AC$145,25,FALSE))</f>
        <v/>
      </c>
      <c r="R9" s="377">
        <f>'15歳以下記録入力'!Y10</f>
        <v>0</v>
      </c>
    </row>
    <row r="10" spans="1:18">
      <c r="A10" s="4">
        <f>'15歳以下記録入力'!A11</f>
        <v>4</v>
      </c>
      <c r="B10" s="18" t="str">
        <f>'15歳以下記録入力'!B11</f>
        <v>U8　4</v>
      </c>
      <c r="C10" s="18">
        <f>'15歳以下記録入力'!C11</f>
        <v>0</v>
      </c>
      <c r="D10" s="18" t="str">
        <f>'15歳以下記録入力'!E11</f>
        <v/>
      </c>
      <c r="E10" s="18">
        <f>'15歳以下記録入力'!F11</f>
        <v>125</v>
      </c>
      <c r="F10" s="18">
        <f>'15歳以下記録入力'!X11</f>
        <v>0</v>
      </c>
      <c r="G10" s="18" t="str">
        <f>'15歳以下記録入力'!K11</f>
        <v>:.</v>
      </c>
      <c r="H10" s="18" t="e">
        <f>'15歳以下記録入力'!M11</f>
        <v>#N/A</v>
      </c>
      <c r="I10" s="18" t="str">
        <f>'15歳以下記録入力'!R11</f>
        <v>:.</v>
      </c>
      <c r="J10" s="18" t="e">
        <f>'15歳以下記録入力'!T11</f>
        <v>#N/A</v>
      </c>
      <c r="K10" s="414" t="str">
        <f>'15歳以下記録入力'!U11</f>
        <v>-:-.-</v>
      </c>
      <c r="L10" s="415"/>
      <c r="M10" s="18" t="str">
        <f>'15歳以下記録入力'!W11</f>
        <v>-</v>
      </c>
      <c r="N10" s="18" t="str">
        <f>IF('15歳以下記録入力'!AA11="","",VLOOKUP(B10,'15歳以下記録入力'!$B$8:$AC$145,26,FALSE))</f>
        <v>記載不要</v>
      </c>
      <c r="O10" s="18" t="str">
        <f>IF('15歳以下記録入力'!AB11="","",VLOOKUP(B10,'15歳以下記録入力'!$B$8:$AC$145,27,FALSE))</f>
        <v>-</v>
      </c>
      <c r="P10" s="274" t="str">
        <f>IF('15歳以下記録入力'!AC11="","",VLOOKUP(B10,'15歳以下記録入力'!$B$8:$AC$145,25,FALSE))</f>
        <v/>
      </c>
      <c r="R10" s="377">
        <f>'15歳以下記録入力'!Y11</f>
        <v>0</v>
      </c>
    </row>
    <row r="11" spans="1:18">
      <c r="A11" s="4">
        <f>'15歳以下記録入力'!A12</f>
        <v>5</v>
      </c>
      <c r="B11" s="18" t="str">
        <f>'15歳以下記録入力'!B12</f>
        <v>U8　5</v>
      </c>
      <c r="C11" s="18">
        <f>'15歳以下記録入力'!C12</f>
        <v>0</v>
      </c>
      <c r="D11" s="18" t="str">
        <f>'15歳以下記録入力'!E12</f>
        <v/>
      </c>
      <c r="E11" s="18">
        <f>'15歳以下記録入力'!F12</f>
        <v>125</v>
      </c>
      <c r="F11" s="18">
        <f>'15歳以下記録入力'!X12</f>
        <v>0</v>
      </c>
      <c r="G11" s="18" t="str">
        <f>'15歳以下記録入力'!K12</f>
        <v>:.</v>
      </c>
      <c r="H11" s="18" t="e">
        <f>'15歳以下記録入力'!M12</f>
        <v>#N/A</v>
      </c>
      <c r="I11" s="18" t="str">
        <f>'15歳以下記録入力'!R12</f>
        <v>:.</v>
      </c>
      <c r="J11" s="18" t="e">
        <f>'15歳以下記録入力'!T12</f>
        <v>#N/A</v>
      </c>
      <c r="K11" s="414" t="str">
        <f>'15歳以下記録入力'!U12</f>
        <v>-:-.-</v>
      </c>
      <c r="L11" s="415"/>
      <c r="M11" s="18" t="str">
        <f>'15歳以下記録入力'!W12</f>
        <v>-</v>
      </c>
      <c r="N11" s="18" t="str">
        <f>IF('15歳以下記録入力'!AA12="","",VLOOKUP(B11,'15歳以下記録入力'!$B$8:$AC$145,26,FALSE))</f>
        <v>記載不要</v>
      </c>
      <c r="O11" s="18" t="str">
        <f>IF('15歳以下記録入力'!AB12="","",VLOOKUP(B11,'15歳以下記録入力'!$B$8:$AC$145,27,FALSE))</f>
        <v>-</v>
      </c>
      <c r="P11" s="274" t="str">
        <f>IF('15歳以下記録入力'!AC12="","",VLOOKUP(B11,'15歳以下記録入力'!$B$8:$AC$145,25,FALSE))</f>
        <v/>
      </c>
      <c r="R11" s="377">
        <f>'15歳以下記録入力'!Y12</f>
        <v>0</v>
      </c>
    </row>
    <row r="12" spans="1:18">
      <c r="A12" s="4">
        <f>'15歳以下記録入力'!A13</f>
        <v>6</v>
      </c>
      <c r="B12" s="18" t="str">
        <f>'15歳以下記録入力'!B13</f>
        <v>U8　6</v>
      </c>
      <c r="C12" s="18">
        <f>'15歳以下記録入力'!C13</f>
        <v>0</v>
      </c>
      <c r="D12" s="18" t="str">
        <f>'15歳以下記録入力'!E13</f>
        <v/>
      </c>
      <c r="E12" s="18">
        <f>'15歳以下記録入力'!F13</f>
        <v>125</v>
      </c>
      <c r="F12" s="18">
        <f>'15歳以下記録入力'!X13</f>
        <v>0</v>
      </c>
      <c r="G12" s="18" t="str">
        <f>'15歳以下記録入力'!K13</f>
        <v>:.</v>
      </c>
      <c r="H12" s="18" t="e">
        <f>'15歳以下記録入力'!M13</f>
        <v>#N/A</v>
      </c>
      <c r="I12" s="18" t="str">
        <f>'15歳以下記録入力'!R13</f>
        <v>:.</v>
      </c>
      <c r="J12" s="18" t="e">
        <f>'15歳以下記録入力'!T13</f>
        <v>#N/A</v>
      </c>
      <c r="K12" s="414" t="str">
        <f>'15歳以下記録入力'!U13</f>
        <v>-:-.-</v>
      </c>
      <c r="L12" s="415"/>
      <c r="M12" s="18" t="str">
        <f>'15歳以下記録入力'!W13</f>
        <v>-</v>
      </c>
      <c r="N12" s="18" t="str">
        <f>IF('15歳以下記録入力'!AA13="","",VLOOKUP(B12,'15歳以下記録入力'!$B$8:$AC$145,26,FALSE))</f>
        <v>記載不要</v>
      </c>
      <c r="O12" s="18" t="str">
        <f>IF('15歳以下記録入力'!AB13="","",VLOOKUP(B12,'15歳以下記録入力'!$B$8:$AC$145,27,FALSE))</f>
        <v>-</v>
      </c>
      <c r="P12" s="274" t="str">
        <f>IF('15歳以下記録入力'!AC13="","",VLOOKUP(B12,'15歳以下記録入力'!$B$8:$AC$145,25,FALSE))</f>
        <v/>
      </c>
      <c r="R12" s="377">
        <f>'15歳以下記録入力'!Y13</f>
        <v>0</v>
      </c>
    </row>
    <row r="13" spans="1:18">
      <c r="A13" s="4">
        <f>'15歳以下記録入力'!A14</f>
        <v>7</v>
      </c>
      <c r="B13" s="18" t="str">
        <f>'15歳以下記録入力'!B14</f>
        <v>U8　7</v>
      </c>
      <c r="C13" s="18">
        <f>'15歳以下記録入力'!C14</f>
        <v>0</v>
      </c>
      <c r="D13" s="18" t="str">
        <f>'15歳以下記録入力'!E14</f>
        <v/>
      </c>
      <c r="E13" s="18">
        <f>'15歳以下記録入力'!F14</f>
        <v>125</v>
      </c>
      <c r="F13" s="18">
        <f>'15歳以下記録入力'!X14</f>
        <v>0</v>
      </c>
      <c r="G13" s="18" t="str">
        <f>'15歳以下記録入力'!K14</f>
        <v>:.</v>
      </c>
      <c r="H13" s="18" t="e">
        <f>'15歳以下記録入力'!M14</f>
        <v>#N/A</v>
      </c>
      <c r="I13" s="18" t="str">
        <f>'15歳以下記録入力'!R14</f>
        <v>:.</v>
      </c>
      <c r="J13" s="18" t="e">
        <f>'15歳以下記録入力'!T14</f>
        <v>#N/A</v>
      </c>
      <c r="K13" s="414" t="str">
        <f>'15歳以下記録入力'!U14</f>
        <v>-:-.-</v>
      </c>
      <c r="L13" s="415"/>
      <c r="M13" s="18" t="str">
        <f>'15歳以下記録入力'!W14</f>
        <v>-</v>
      </c>
      <c r="N13" s="18" t="str">
        <f>IF('15歳以下記録入力'!AA14="","",VLOOKUP(B13,'15歳以下記録入力'!$B$8:$AC$145,26,FALSE))</f>
        <v>記載不要</v>
      </c>
      <c r="O13" s="18" t="str">
        <f>IF('15歳以下記録入力'!AB14="","",VLOOKUP(B13,'15歳以下記録入力'!$B$8:$AC$145,27,FALSE))</f>
        <v>-</v>
      </c>
      <c r="P13" s="274" t="str">
        <f>IF('15歳以下記録入力'!AC14="","",VLOOKUP(B13,'15歳以下記録入力'!$B$8:$AC$145,25,FALSE))</f>
        <v/>
      </c>
      <c r="R13" s="377">
        <f>'15歳以下記録入力'!Y14</f>
        <v>0</v>
      </c>
    </row>
    <row r="14" spans="1:18">
      <c r="A14" s="4">
        <f>'15歳以下記録入力'!A15</f>
        <v>8</v>
      </c>
      <c r="B14" s="18" t="str">
        <f>'15歳以下記録入力'!B15</f>
        <v>U8　8</v>
      </c>
      <c r="C14" s="18">
        <f>'15歳以下記録入力'!C15</f>
        <v>0</v>
      </c>
      <c r="D14" s="18" t="str">
        <f>'15歳以下記録入力'!E15</f>
        <v/>
      </c>
      <c r="E14" s="18">
        <f>'15歳以下記録入力'!F15</f>
        <v>125</v>
      </c>
      <c r="F14" s="18">
        <f>'15歳以下記録入力'!X15</f>
        <v>0</v>
      </c>
      <c r="G14" s="18" t="str">
        <f>'15歳以下記録入力'!K15</f>
        <v>:.</v>
      </c>
      <c r="H14" s="18" t="e">
        <f>'15歳以下記録入力'!M15</f>
        <v>#N/A</v>
      </c>
      <c r="I14" s="18" t="str">
        <f>'15歳以下記録入力'!R15</f>
        <v>:.</v>
      </c>
      <c r="J14" s="18" t="e">
        <f>'15歳以下記録入力'!T15</f>
        <v>#N/A</v>
      </c>
      <c r="K14" s="414" t="str">
        <f>'15歳以下記録入力'!U15</f>
        <v>-:-.-</v>
      </c>
      <c r="L14" s="415"/>
      <c r="M14" s="18" t="str">
        <f>'15歳以下記録入力'!W15</f>
        <v>-</v>
      </c>
      <c r="N14" s="18" t="str">
        <f>IF('15歳以下記録入力'!AA15="","",VLOOKUP(B14,'15歳以下記録入力'!$B$8:$AC$145,26,FALSE))</f>
        <v>記載不要</v>
      </c>
      <c r="O14" s="18" t="str">
        <f>IF('15歳以下記録入力'!AB15="","",VLOOKUP(B14,'15歳以下記録入力'!$B$8:$AC$145,27,FALSE))</f>
        <v>-</v>
      </c>
      <c r="P14" s="274" t="str">
        <f>IF('15歳以下記録入力'!AC15="","",VLOOKUP(B14,'15歳以下記録入力'!$B$8:$AC$145,25,FALSE))</f>
        <v/>
      </c>
      <c r="R14" s="377">
        <f>'15歳以下記録入力'!Y15</f>
        <v>0</v>
      </c>
    </row>
    <row r="15" spans="1:18">
      <c r="A15" s="4">
        <f>'15歳以下記録入力'!A16</f>
        <v>9</v>
      </c>
      <c r="B15" s="18" t="str">
        <f>'15歳以下記録入力'!B16</f>
        <v>U8　9</v>
      </c>
      <c r="C15" s="18">
        <f>'15歳以下記録入力'!C16</f>
        <v>0</v>
      </c>
      <c r="D15" s="18" t="str">
        <f>'15歳以下記録入力'!E16</f>
        <v/>
      </c>
      <c r="E15" s="18">
        <f>'15歳以下記録入力'!F16</f>
        <v>125</v>
      </c>
      <c r="F15" s="18">
        <f>'15歳以下記録入力'!X16</f>
        <v>0</v>
      </c>
      <c r="G15" s="18" t="str">
        <f>'15歳以下記録入力'!K16</f>
        <v>:.</v>
      </c>
      <c r="H15" s="18" t="e">
        <f>'15歳以下記録入力'!M16</f>
        <v>#N/A</v>
      </c>
      <c r="I15" s="18" t="str">
        <f>'15歳以下記録入力'!R16</f>
        <v>:.</v>
      </c>
      <c r="J15" s="18" t="e">
        <f>'15歳以下記録入力'!T16</f>
        <v>#N/A</v>
      </c>
      <c r="K15" s="414" t="str">
        <f>'15歳以下記録入力'!U16</f>
        <v>-:-.-</v>
      </c>
      <c r="L15" s="415"/>
      <c r="M15" s="18" t="str">
        <f>'15歳以下記録入力'!W16</f>
        <v>-</v>
      </c>
      <c r="N15" s="18" t="str">
        <f>IF('15歳以下記録入力'!AA16="","",VLOOKUP(B15,'15歳以下記録入力'!$B$8:$AC$145,26,FALSE))</f>
        <v>記載不要</v>
      </c>
      <c r="O15" s="18" t="str">
        <f>IF('15歳以下記録入力'!AB16="","",VLOOKUP(B15,'15歳以下記録入力'!$B$8:$AC$145,27,FALSE))</f>
        <v>-</v>
      </c>
      <c r="P15" s="274" t="str">
        <f>IF('15歳以下記録入力'!AC16="","",VLOOKUP(B15,'15歳以下記録入力'!$B$8:$AC$145,25,FALSE))</f>
        <v/>
      </c>
      <c r="R15" s="377">
        <f>'15歳以下記録入力'!Y16</f>
        <v>0</v>
      </c>
    </row>
    <row r="16" spans="1:18">
      <c r="A16" s="4">
        <f>'15歳以下記録入力'!A17</f>
        <v>10</v>
      </c>
      <c r="B16" s="18" t="str">
        <f>'15歳以下記録入力'!B17</f>
        <v>U8　10</v>
      </c>
      <c r="C16" s="18">
        <f>'15歳以下記録入力'!C17</f>
        <v>0</v>
      </c>
      <c r="D16" s="18" t="str">
        <f>'15歳以下記録入力'!E17</f>
        <v/>
      </c>
      <c r="E16" s="18">
        <f>'15歳以下記録入力'!F17</f>
        <v>125</v>
      </c>
      <c r="F16" s="18">
        <f>'15歳以下記録入力'!X17</f>
        <v>0</v>
      </c>
      <c r="G16" s="18" t="str">
        <f>'15歳以下記録入力'!K17</f>
        <v>:.</v>
      </c>
      <c r="H16" s="18" t="e">
        <f>'15歳以下記録入力'!M17</f>
        <v>#N/A</v>
      </c>
      <c r="I16" s="18" t="str">
        <f>'15歳以下記録入力'!R17</f>
        <v>:.</v>
      </c>
      <c r="J16" s="18" t="e">
        <f>'15歳以下記録入力'!T17</f>
        <v>#N/A</v>
      </c>
      <c r="K16" s="414" t="str">
        <f>'15歳以下記録入力'!U17</f>
        <v>-:-.-</v>
      </c>
      <c r="L16" s="415"/>
      <c r="M16" s="18" t="str">
        <f>'15歳以下記録入力'!W17</f>
        <v>-</v>
      </c>
      <c r="N16" s="18" t="str">
        <f>IF('15歳以下記録入力'!AA17="","",VLOOKUP(B16,'15歳以下記録入力'!$B$8:$AC$145,26,FALSE))</f>
        <v>記載不要</v>
      </c>
      <c r="O16" s="18" t="str">
        <f>IF('15歳以下記録入力'!AB17="","",VLOOKUP(B16,'15歳以下記録入力'!$B$8:$AC$145,27,FALSE))</f>
        <v>-</v>
      </c>
      <c r="P16" s="274" t="str">
        <f>IF('15歳以下記録入力'!AC17="","",VLOOKUP(B16,'15歳以下記録入力'!$B$8:$AC$145,25,FALSE))</f>
        <v/>
      </c>
      <c r="R16" s="377">
        <f>'15歳以下記録入力'!Y17</f>
        <v>0</v>
      </c>
    </row>
    <row r="17" spans="1:18">
      <c r="A17" s="4">
        <f>'15歳以下記録入力'!A18</f>
        <v>11</v>
      </c>
      <c r="B17" s="18" t="str">
        <f>'15歳以下記録入力'!B18</f>
        <v>U8　11</v>
      </c>
      <c r="C17" s="18">
        <f>'15歳以下記録入力'!C18</f>
        <v>0</v>
      </c>
      <c r="D17" s="18" t="str">
        <f>'15歳以下記録入力'!E18</f>
        <v/>
      </c>
      <c r="E17" s="18">
        <f>'15歳以下記録入力'!F18</f>
        <v>125</v>
      </c>
      <c r="F17" s="18">
        <f>'15歳以下記録入力'!X18</f>
        <v>0</v>
      </c>
      <c r="G17" s="18" t="str">
        <f>'15歳以下記録入力'!K18</f>
        <v>:.</v>
      </c>
      <c r="H17" s="18" t="e">
        <f>'15歳以下記録入力'!M18</f>
        <v>#N/A</v>
      </c>
      <c r="I17" s="18" t="str">
        <f>'15歳以下記録入力'!R18</f>
        <v>:.</v>
      </c>
      <c r="J17" s="18" t="e">
        <f>'15歳以下記録入力'!T18</f>
        <v>#N/A</v>
      </c>
      <c r="K17" s="414" t="str">
        <f>'15歳以下記録入力'!U18</f>
        <v>-:-.-</v>
      </c>
      <c r="L17" s="415"/>
      <c r="M17" s="18" t="str">
        <f>'15歳以下記録入力'!W18</f>
        <v>-</v>
      </c>
      <c r="N17" s="18" t="str">
        <f>IF('15歳以下記録入力'!AA18="","",VLOOKUP(B17,'15歳以下記録入力'!$B$8:$AC$145,26,FALSE))</f>
        <v>記載不要</v>
      </c>
      <c r="O17" s="18" t="str">
        <f>IF('15歳以下記録入力'!AB18="","",VLOOKUP(B17,'15歳以下記録入力'!$B$8:$AC$145,27,FALSE))</f>
        <v>-</v>
      </c>
      <c r="P17" s="274" t="str">
        <f>IF('15歳以下記録入力'!AC18="","",VLOOKUP(B17,'15歳以下記録入力'!$B$8:$AC$145,25,FALSE))</f>
        <v/>
      </c>
      <c r="R17" s="377">
        <f>'15歳以下記録入力'!Y18</f>
        <v>0</v>
      </c>
    </row>
    <row r="18" spans="1:18">
      <c r="A18" s="4">
        <f>'15歳以下記録入力'!A19</f>
        <v>12</v>
      </c>
      <c r="B18" s="18" t="str">
        <f>'15歳以下記録入力'!B19</f>
        <v>U8　12</v>
      </c>
      <c r="C18" s="18">
        <f>'15歳以下記録入力'!C19</f>
        <v>0</v>
      </c>
      <c r="D18" s="18" t="str">
        <f>'15歳以下記録入力'!E19</f>
        <v/>
      </c>
      <c r="E18" s="18">
        <f>'15歳以下記録入力'!F19</f>
        <v>125</v>
      </c>
      <c r="F18" s="18">
        <f>'15歳以下記録入力'!X19</f>
        <v>0</v>
      </c>
      <c r="G18" s="18" t="str">
        <f>'15歳以下記録入力'!K19</f>
        <v>:.</v>
      </c>
      <c r="H18" s="18" t="e">
        <f>'15歳以下記録入力'!M19</f>
        <v>#N/A</v>
      </c>
      <c r="I18" s="18" t="str">
        <f>'15歳以下記録入力'!R19</f>
        <v>:.</v>
      </c>
      <c r="J18" s="18" t="e">
        <f>'15歳以下記録入力'!T19</f>
        <v>#N/A</v>
      </c>
      <c r="K18" s="414" t="str">
        <f>'15歳以下記録入力'!U19</f>
        <v>-:-.-</v>
      </c>
      <c r="L18" s="415"/>
      <c r="M18" s="18" t="str">
        <f>'15歳以下記録入力'!W19</f>
        <v>-</v>
      </c>
      <c r="N18" s="18" t="str">
        <f>IF('15歳以下記録入力'!AA19="","",VLOOKUP(B18,'15歳以下記録入力'!$B$8:$AC$145,26,FALSE))</f>
        <v>記載不要</v>
      </c>
      <c r="O18" s="18" t="str">
        <f>IF('15歳以下記録入力'!AB19="","",VLOOKUP(B18,'15歳以下記録入力'!$B$8:$AC$145,27,FALSE))</f>
        <v>-</v>
      </c>
      <c r="P18" s="274" t="str">
        <f>IF('15歳以下記録入力'!AC19="","",VLOOKUP(B18,'15歳以下記録入力'!$B$8:$AC$145,25,FALSE))</f>
        <v/>
      </c>
      <c r="R18" s="377">
        <f>'15歳以下記録入力'!Y19</f>
        <v>0</v>
      </c>
    </row>
    <row r="19" spans="1:18">
      <c r="A19" s="4">
        <f>'15歳以下記録入力'!A20</f>
        <v>13</v>
      </c>
      <c r="B19" s="18" t="str">
        <f>'15歳以下記録入力'!B20</f>
        <v>U8　13</v>
      </c>
      <c r="C19" s="18">
        <f>'15歳以下記録入力'!C20</f>
        <v>0</v>
      </c>
      <c r="D19" s="18" t="str">
        <f>'15歳以下記録入力'!E20</f>
        <v/>
      </c>
      <c r="E19" s="18">
        <f>'15歳以下記録入力'!F20</f>
        <v>125</v>
      </c>
      <c r="F19" s="18">
        <f>'15歳以下記録入力'!X20</f>
        <v>0</v>
      </c>
      <c r="G19" s="18" t="str">
        <f>'15歳以下記録入力'!K20</f>
        <v>:.</v>
      </c>
      <c r="H19" s="18" t="e">
        <f>'15歳以下記録入力'!M20</f>
        <v>#N/A</v>
      </c>
      <c r="I19" s="18" t="str">
        <f>'15歳以下記録入力'!R20</f>
        <v>:.</v>
      </c>
      <c r="J19" s="18" t="e">
        <f>'15歳以下記録入力'!T20</f>
        <v>#N/A</v>
      </c>
      <c r="K19" s="414" t="str">
        <f>'15歳以下記録入力'!U20</f>
        <v>-:-.-</v>
      </c>
      <c r="L19" s="415"/>
      <c r="M19" s="18" t="str">
        <f>'15歳以下記録入力'!W20</f>
        <v>-</v>
      </c>
      <c r="N19" s="18" t="str">
        <f>IF('15歳以下記録入力'!AA20="","",VLOOKUP(B19,'15歳以下記録入力'!$B$8:$AC$145,26,FALSE))</f>
        <v>記載不要</v>
      </c>
      <c r="O19" s="18" t="str">
        <f>IF('15歳以下記録入力'!AB20="","",VLOOKUP(B19,'15歳以下記録入力'!$B$8:$AC$145,27,FALSE))</f>
        <v>-</v>
      </c>
      <c r="P19" s="274" t="str">
        <f>IF('15歳以下記録入力'!AC20="","",VLOOKUP(B19,'15歳以下記録入力'!$B$8:$AC$145,25,FALSE))</f>
        <v/>
      </c>
      <c r="R19" s="377">
        <f>'15歳以下記録入力'!Y20</f>
        <v>0</v>
      </c>
    </row>
    <row r="20" spans="1:18">
      <c r="A20" s="4">
        <f>'15歳以下記録入力'!A21</f>
        <v>14</v>
      </c>
      <c r="B20" s="18" t="str">
        <f>'15歳以下記録入力'!B21</f>
        <v>U8　14</v>
      </c>
      <c r="C20" s="18">
        <f>'15歳以下記録入力'!C21</f>
        <v>0</v>
      </c>
      <c r="D20" s="18" t="str">
        <f>'15歳以下記録入力'!E21</f>
        <v/>
      </c>
      <c r="E20" s="18">
        <f>'15歳以下記録入力'!F21</f>
        <v>125</v>
      </c>
      <c r="F20" s="18">
        <f>'15歳以下記録入力'!X21</f>
        <v>0</v>
      </c>
      <c r="G20" s="18" t="str">
        <f>'15歳以下記録入力'!K21</f>
        <v>:.</v>
      </c>
      <c r="H20" s="18" t="e">
        <f>'15歳以下記録入力'!M21</f>
        <v>#N/A</v>
      </c>
      <c r="I20" s="18" t="str">
        <f>'15歳以下記録入力'!R21</f>
        <v>:.</v>
      </c>
      <c r="J20" s="18" t="e">
        <f>'15歳以下記録入力'!T21</f>
        <v>#N/A</v>
      </c>
      <c r="K20" s="414" t="str">
        <f>'15歳以下記録入力'!U21</f>
        <v>-:-.-</v>
      </c>
      <c r="L20" s="415"/>
      <c r="M20" s="18" t="str">
        <f>'15歳以下記録入力'!W21</f>
        <v>-</v>
      </c>
      <c r="N20" s="18" t="str">
        <f>IF('15歳以下記録入力'!AA21="","",VLOOKUP(B20,'15歳以下記録入力'!$B$8:$AC$145,26,FALSE))</f>
        <v>記載不要</v>
      </c>
      <c r="O20" s="18" t="str">
        <f>IF('15歳以下記録入力'!AB21="","",VLOOKUP(B20,'15歳以下記録入力'!$B$8:$AC$145,27,FALSE))</f>
        <v>-</v>
      </c>
      <c r="P20" s="274" t="str">
        <f>IF('15歳以下記録入力'!AC21="","",VLOOKUP(B20,'15歳以下記録入力'!$B$8:$AC$145,25,FALSE))</f>
        <v/>
      </c>
      <c r="R20" s="377">
        <f>'15歳以下記録入力'!Y21</f>
        <v>0</v>
      </c>
    </row>
    <row r="21" spans="1:18">
      <c r="A21" s="4">
        <f>'15歳以下記録入力'!A22</f>
        <v>15</v>
      </c>
      <c r="B21" s="18" t="str">
        <f>'15歳以下記録入力'!B22</f>
        <v>U8　15</v>
      </c>
      <c r="C21" s="18">
        <f>'15歳以下記録入力'!C22</f>
        <v>0</v>
      </c>
      <c r="D21" s="18" t="str">
        <f>'15歳以下記録入力'!E22</f>
        <v/>
      </c>
      <c r="E21" s="18">
        <f>'15歳以下記録入力'!F22</f>
        <v>125</v>
      </c>
      <c r="F21" s="18">
        <f>'15歳以下記録入力'!X22</f>
        <v>0</v>
      </c>
      <c r="G21" s="18" t="str">
        <f>'15歳以下記録入力'!K22</f>
        <v>:.</v>
      </c>
      <c r="H21" s="18" t="e">
        <f>'15歳以下記録入力'!M22</f>
        <v>#N/A</v>
      </c>
      <c r="I21" s="18" t="str">
        <f>'15歳以下記録入力'!R22</f>
        <v>:.</v>
      </c>
      <c r="J21" s="18" t="e">
        <f>'15歳以下記録入力'!T22</f>
        <v>#N/A</v>
      </c>
      <c r="K21" s="414" t="str">
        <f>'15歳以下記録入力'!U22</f>
        <v>-:-.-</v>
      </c>
      <c r="L21" s="415"/>
      <c r="M21" s="18" t="str">
        <f>'15歳以下記録入力'!W22</f>
        <v>-</v>
      </c>
      <c r="N21" s="18" t="str">
        <f>IF('15歳以下記録入力'!AA22="","",VLOOKUP(B21,'15歳以下記録入力'!$B$8:$AC$145,26,FALSE))</f>
        <v>記載不要</v>
      </c>
      <c r="O21" s="18" t="str">
        <f>IF('15歳以下記録入力'!AB22="","",VLOOKUP(B21,'15歳以下記録入力'!$B$8:$AC$145,27,FALSE))</f>
        <v>-</v>
      </c>
      <c r="P21" s="274" t="str">
        <f>IF('15歳以下記録入力'!AC22="","",VLOOKUP(B21,'15歳以下記録入力'!$B$8:$AC$145,25,FALSE))</f>
        <v/>
      </c>
      <c r="R21" s="377">
        <f>'15歳以下記録入力'!Y22</f>
        <v>0</v>
      </c>
    </row>
    <row r="22" spans="1:18">
      <c r="A22" s="4">
        <f>'15歳以下記録入力'!A23</f>
        <v>16</v>
      </c>
      <c r="B22" s="18" t="str">
        <f>'15歳以下記録入力'!B23</f>
        <v>U8　16</v>
      </c>
      <c r="C22" s="18">
        <f>'15歳以下記録入力'!C23</f>
        <v>0</v>
      </c>
      <c r="D22" s="18" t="str">
        <f>'15歳以下記録入力'!E23</f>
        <v/>
      </c>
      <c r="E22" s="18">
        <f>'15歳以下記録入力'!F23</f>
        <v>125</v>
      </c>
      <c r="F22" s="18">
        <f>'15歳以下記録入力'!X23</f>
        <v>0</v>
      </c>
      <c r="G22" s="18" t="str">
        <f>'15歳以下記録入力'!K23</f>
        <v>:.</v>
      </c>
      <c r="H22" s="18" t="e">
        <f>'15歳以下記録入力'!M23</f>
        <v>#N/A</v>
      </c>
      <c r="I22" s="18" t="str">
        <f>'15歳以下記録入力'!R23</f>
        <v>:.</v>
      </c>
      <c r="J22" s="18" t="e">
        <f>'15歳以下記録入力'!T23</f>
        <v>#N/A</v>
      </c>
      <c r="K22" s="414" t="str">
        <f>'15歳以下記録入力'!U23</f>
        <v>-:-.-</v>
      </c>
      <c r="L22" s="415"/>
      <c r="M22" s="18" t="str">
        <f>'15歳以下記録入力'!W23</f>
        <v>-</v>
      </c>
      <c r="N22" s="18" t="str">
        <f>IF('15歳以下記録入力'!AA23="","",VLOOKUP(B22,'15歳以下記録入力'!$B$8:$AC$145,26,FALSE))</f>
        <v>記載不要</v>
      </c>
      <c r="O22" s="18" t="str">
        <f>IF('15歳以下記録入力'!AB23="","",VLOOKUP(B22,'15歳以下記録入力'!$B$8:$AC$145,27,FALSE))</f>
        <v>-</v>
      </c>
      <c r="P22" s="274" t="str">
        <f>IF('15歳以下記録入力'!AC23="","",VLOOKUP(B22,'15歳以下記録入力'!$B$8:$AC$145,25,FALSE))</f>
        <v/>
      </c>
      <c r="R22" s="377">
        <f>'15歳以下記録入力'!Y23</f>
        <v>0</v>
      </c>
    </row>
    <row r="23" spans="1:18">
      <c r="A23" s="4">
        <f>'15歳以下記録入力'!A24</f>
        <v>17</v>
      </c>
      <c r="B23" s="18" t="str">
        <f>'15歳以下記録入力'!B24</f>
        <v>U8　17</v>
      </c>
      <c r="C23" s="18">
        <f>'15歳以下記録入力'!C24</f>
        <v>0</v>
      </c>
      <c r="D23" s="18" t="str">
        <f>'15歳以下記録入力'!E24</f>
        <v/>
      </c>
      <c r="E23" s="18">
        <f>'15歳以下記録入力'!F24</f>
        <v>125</v>
      </c>
      <c r="F23" s="18">
        <f>'15歳以下記録入力'!X24</f>
        <v>0</v>
      </c>
      <c r="G23" s="18" t="str">
        <f>'15歳以下記録入力'!K24</f>
        <v>:.</v>
      </c>
      <c r="H23" s="18" t="e">
        <f>'15歳以下記録入力'!M24</f>
        <v>#N/A</v>
      </c>
      <c r="I23" s="18" t="str">
        <f>'15歳以下記録入力'!R24</f>
        <v>:.</v>
      </c>
      <c r="J23" s="18" t="e">
        <f>'15歳以下記録入力'!T24</f>
        <v>#N/A</v>
      </c>
      <c r="K23" s="414" t="str">
        <f>'15歳以下記録入力'!U24</f>
        <v>-:-.-</v>
      </c>
      <c r="L23" s="415"/>
      <c r="M23" s="18" t="str">
        <f>'15歳以下記録入力'!W24</f>
        <v>-</v>
      </c>
      <c r="N23" s="18" t="str">
        <f>IF('15歳以下記録入力'!AA24="","",VLOOKUP(B23,'15歳以下記録入力'!$B$8:$AC$145,26,FALSE))</f>
        <v>記載不要</v>
      </c>
      <c r="O23" s="18" t="str">
        <f>IF('15歳以下記録入力'!AB24="","",VLOOKUP(B23,'15歳以下記録入力'!$B$8:$AC$145,27,FALSE))</f>
        <v>-</v>
      </c>
      <c r="P23" s="274" t="str">
        <f>IF('15歳以下記録入力'!AC24="","",VLOOKUP(B23,'15歳以下記録入力'!$B$8:$AC$145,25,FALSE))</f>
        <v/>
      </c>
      <c r="R23" s="377">
        <f>'15歳以下記録入力'!Y24</f>
        <v>0</v>
      </c>
    </row>
    <row r="24" spans="1:18">
      <c r="A24" s="4">
        <f>'15歳以下記録入力'!A25</f>
        <v>18</v>
      </c>
      <c r="B24" s="18" t="str">
        <f>'15歳以下記録入力'!B25</f>
        <v>U8　18</v>
      </c>
      <c r="C24" s="18">
        <f>'15歳以下記録入力'!C25</f>
        <v>0</v>
      </c>
      <c r="D24" s="18" t="str">
        <f>'15歳以下記録入力'!E25</f>
        <v/>
      </c>
      <c r="E24" s="18">
        <f>'15歳以下記録入力'!F25</f>
        <v>125</v>
      </c>
      <c r="F24" s="18">
        <f>'15歳以下記録入力'!X25</f>
        <v>0</v>
      </c>
      <c r="G24" s="18" t="str">
        <f>'15歳以下記録入力'!K25</f>
        <v>:.</v>
      </c>
      <c r="H24" s="18" t="e">
        <f>'15歳以下記録入力'!M25</f>
        <v>#N/A</v>
      </c>
      <c r="I24" s="18" t="str">
        <f>'15歳以下記録入力'!R25</f>
        <v>:.</v>
      </c>
      <c r="J24" s="18" t="e">
        <f>'15歳以下記録入力'!T25</f>
        <v>#N/A</v>
      </c>
      <c r="K24" s="414" t="str">
        <f>'15歳以下記録入力'!U25</f>
        <v>-:-.-</v>
      </c>
      <c r="L24" s="415"/>
      <c r="M24" s="18" t="str">
        <f>'15歳以下記録入力'!W25</f>
        <v>-</v>
      </c>
      <c r="N24" s="18" t="str">
        <f>IF('15歳以下記録入力'!AA25="","",VLOOKUP(B24,'15歳以下記録入力'!$B$8:$AC$145,26,FALSE))</f>
        <v>記載不要</v>
      </c>
      <c r="O24" s="18" t="str">
        <f>IF('15歳以下記録入力'!AB25="","",VLOOKUP(B24,'15歳以下記録入力'!$B$8:$AC$145,27,FALSE))</f>
        <v>-</v>
      </c>
      <c r="P24" s="274" t="str">
        <f>IF('15歳以下記録入力'!AC25="","",VLOOKUP(B24,'15歳以下記録入力'!$B$8:$AC$145,25,FALSE))</f>
        <v/>
      </c>
      <c r="R24" s="377">
        <f>'15歳以下記録入力'!Y25</f>
        <v>0</v>
      </c>
    </row>
    <row r="25" spans="1:18">
      <c r="A25" s="4">
        <f>'15歳以下記録入力'!A26</f>
        <v>19</v>
      </c>
      <c r="B25" s="18" t="str">
        <f>'15歳以下記録入力'!B26</f>
        <v>U8　19</v>
      </c>
      <c r="C25" s="18">
        <f>'15歳以下記録入力'!C26</f>
        <v>0</v>
      </c>
      <c r="D25" s="18" t="str">
        <f>'15歳以下記録入力'!E26</f>
        <v/>
      </c>
      <c r="E25" s="18">
        <f>'15歳以下記録入力'!F26</f>
        <v>125</v>
      </c>
      <c r="F25" s="18">
        <f>'15歳以下記録入力'!X26</f>
        <v>0</v>
      </c>
      <c r="G25" s="18" t="str">
        <f>'15歳以下記録入力'!K26</f>
        <v>:.</v>
      </c>
      <c r="H25" s="18" t="e">
        <f>'15歳以下記録入力'!M26</f>
        <v>#N/A</v>
      </c>
      <c r="I25" s="18" t="str">
        <f>'15歳以下記録入力'!R26</f>
        <v>:.</v>
      </c>
      <c r="J25" s="18" t="e">
        <f>'15歳以下記録入力'!T26</f>
        <v>#N/A</v>
      </c>
      <c r="K25" s="414" t="str">
        <f>'15歳以下記録入力'!U26</f>
        <v>-:-.-</v>
      </c>
      <c r="L25" s="415"/>
      <c r="M25" s="18" t="str">
        <f>'15歳以下記録入力'!W26</f>
        <v>-</v>
      </c>
      <c r="N25" s="18" t="str">
        <f>IF('15歳以下記録入力'!AA26="","",VLOOKUP(B25,'15歳以下記録入力'!$B$8:$AC$145,26,FALSE))</f>
        <v>記載不要</v>
      </c>
      <c r="O25" s="18" t="str">
        <f>IF('15歳以下記録入力'!AB26="","",VLOOKUP(B25,'15歳以下記録入力'!$B$8:$AC$145,27,FALSE))</f>
        <v>-</v>
      </c>
      <c r="P25" s="274" t="str">
        <f>IF('15歳以下記録入力'!AC26="","",VLOOKUP(B25,'15歳以下記録入力'!$B$8:$AC$145,25,FALSE))</f>
        <v/>
      </c>
      <c r="R25" s="377">
        <f>'15歳以下記録入力'!Y26</f>
        <v>0</v>
      </c>
    </row>
    <row r="26" spans="1:18">
      <c r="A26" s="4">
        <f>'15歳以下記録入力'!A27</f>
        <v>20</v>
      </c>
      <c r="B26" s="18" t="str">
        <f>'15歳以下記録入力'!B27</f>
        <v>U8　20</v>
      </c>
      <c r="C26" s="18">
        <f>'15歳以下記録入力'!C27</f>
        <v>0</v>
      </c>
      <c r="D26" s="18" t="str">
        <f>'15歳以下記録入力'!E27</f>
        <v/>
      </c>
      <c r="E26" s="18">
        <f>'15歳以下記録入力'!F27</f>
        <v>125</v>
      </c>
      <c r="F26" s="18">
        <f>'15歳以下記録入力'!X27</f>
        <v>0</v>
      </c>
      <c r="G26" s="18" t="str">
        <f>'15歳以下記録入力'!K27</f>
        <v>:.</v>
      </c>
      <c r="H26" s="18" t="e">
        <f>'15歳以下記録入力'!M27</f>
        <v>#N/A</v>
      </c>
      <c r="I26" s="18" t="str">
        <f>'15歳以下記録入力'!R27</f>
        <v>:.</v>
      </c>
      <c r="J26" s="18" t="e">
        <f>'15歳以下記録入力'!T27</f>
        <v>#N/A</v>
      </c>
      <c r="K26" s="414" t="str">
        <f>'15歳以下記録入力'!U27</f>
        <v>-:-.-</v>
      </c>
      <c r="L26" s="415"/>
      <c r="M26" s="18" t="str">
        <f>'15歳以下記録入力'!W27</f>
        <v>-</v>
      </c>
      <c r="N26" s="18" t="str">
        <f>IF('15歳以下記録入力'!AA27="","",VLOOKUP(B26,'15歳以下記録入力'!$B$8:$AC$145,26,FALSE))</f>
        <v>記載不要</v>
      </c>
      <c r="O26" s="18" t="str">
        <f>IF('15歳以下記録入力'!AB27="","",VLOOKUP(B26,'15歳以下記録入力'!$B$8:$AC$145,27,FALSE))</f>
        <v>-</v>
      </c>
      <c r="P26" s="274" t="str">
        <f>IF('15歳以下記録入力'!AC27="","",VLOOKUP(B26,'15歳以下記録入力'!$B$8:$AC$145,25,FALSE))</f>
        <v/>
      </c>
      <c r="R26" s="377">
        <f>'15歳以下記録入力'!Y27</f>
        <v>0</v>
      </c>
    </row>
    <row r="27" spans="1:18">
      <c r="A27" s="4"/>
      <c r="B27" s="18"/>
      <c r="C27" s="18"/>
      <c r="D27" s="18"/>
      <c r="E27" s="18"/>
      <c r="F27" s="18"/>
      <c r="G27" s="18"/>
      <c r="H27" s="18"/>
      <c r="I27" s="18"/>
      <c r="J27" s="18"/>
      <c r="K27" s="18"/>
      <c r="L27" s="18"/>
      <c r="M27" s="18"/>
      <c r="N27" s="18"/>
      <c r="O27" s="18"/>
      <c r="P27" s="29"/>
      <c r="R27" s="376"/>
    </row>
    <row r="28" spans="1:18" ht="17">
      <c r="A28" s="30" t="s">
        <v>59</v>
      </c>
      <c r="B28" s="31"/>
      <c r="C28" s="31"/>
      <c r="D28" s="31"/>
      <c r="E28" s="31"/>
      <c r="F28" s="31"/>
      <c r="G28" s="31"/>
      <c r="H28" s="31"/>
      <c r="I28" s="31"/>
      <c r="J28" s="31"/>
      <c r="K28" s="31"/>
      <c r="L28" s="31"/>
      <c r="M28" s="31"/>
      <c r="N28" s="299"/>
      <c r="O28" s="304"/>
      <c r="P28" s="302"/>
      <c r="R28" s="373"/>
    </row>
    <row r="29" spans="1:18">
      <c r="A29" s="4"/>
      <c r="B29" s="18" t="s">
        <v>3</v>
      </c>
      <c r="C29" s="19" t="s">
        <v>4</v>
      </c>
      <c r="D29" s="322" t="s">
        <v>231</v>
      </c>
      <c r="E29" s="18" t="s">
        <v>9</v>
      </c>
      <c r="F29" s="18" t="s">
        <v>45</v>
      </c>
      <c r="G29" s="18" t="s">
        <v>11</v>
      </c>
      <c r="H29" s="18" t="s">
        <v>5</v>
      </c>
      <c r="I29" s="18" t="s">
        <v>12</v>
      </c>
      <c r="J29" s="18" t="s">
        <v>5</v>
      </c>
      <c r="K29" s="403" t="s">
        <v>47</v>
      </c>
      <c r="L29" s="403"/>
      <c r="M29" s="18" t="s">
        <v>2</v>
      </c>
      <c r="N29" s="255" t="s">
        <v>186</v>
      </c>
      <c r="O29" s="255" t="s">
        <v>187</v>
      </c>
      <c r="P29" s="29" t="s">
        <v>46</v>
      </c>
      <c r="R29" s="374" t="s">
        <v>238</v>
      </c>
    </row>
    <row r="30" spans="1:18">
      <c r="A30" s="4">
        <f>'15歳以下記録入力'!A31</f>
        <v>1</v>
      </c>
      <c r="B30" s="18" t="str">
        <f>'15歳以下記録入力'!B31</f>
        <v>U10　1</v>
      </c>
      <c r="C30" s="18">
        <f>'15歳以下記録入力'!C31</f>
        <v>0</v>
      </c>
      <c r="D30" s="18" t="str">
        <f>'15歳以下記録入力'!E31</f>
        <v/>
      </c>
      <c r="E30" s="18">
        <f>'15歳以下記録入力'!F31</f>
        <v>125</v>
      </c>
      <c r="F30" s="18">
        <f>'15歳以下記録入力'!X31</f>
        <v>0</v>
      </c>
      <c r="G30" s="18" t="str">
        <f>'15歳以下記録入力'!K31</f>
        <v>:.</v>
      </c>
      <c r="H30" s="18" t="e">
        <f>'15歳以下記録入力'!M31</f>
        <v>#N/A</v>
      </c>
      <c r="I30" s="18" t="str">
        <f>'15歳以下記録入力'!R31</f>
        <v>:.</v>
      </c>
      <c r="J30" s="18" t="e">
        <f>'15歳以下記録入力'!T31</f>
        <v>#N/A</v>
      </c>
      <c r="K30" s="414" t="str">
        <f>'15歳以下記録入力'!U31</f>
        <v>-:-.-</v>
      </c>
      <c r="L30" s="415"/>
      <c r="M30" s="18" t="str">
        <f>'15歳以下記録入力'!W31</f>
        <v>-</v>
      </c>
      <c r="N30" s="18" t="str">
        <f>IF('15歳以下記録入力'!AA31="","",VLOOKUP(B30,'15歳以下記録入力'!$B$8:$AC$145,26,FALSE))</f>
        <v>記載不要</v>
      </c>
      <c r="O30" s="18" t="str">
        <f>IF('15歳以下記録入力'!AB31="","",VLOOKUP(B30,'15歳以下記録入力'!$B$8:$AC$145,27,FALSE))</f>
        <v>-</v>
      </c>
      <c r="P30" s="274" t="str">
        <f>IF('15歳以下記録入力'!AC31="","",VLOOKUP(B30,'15歳以下記録入力'!$B$8:$AC$145,25,FALSE))</f>
        <v/>
      </c>
      <c r="R30" s="377">
        <f>'15歳以下記録入力'!Y31</f>
        <v>0</v>
      </c>
    </row>
    <row r="31" spans="1:18">
      <c r="A31" s="4">
        <f>'15歳以下記録入力'!A32</f>
        <v>2</v>
      </c>
      <c r="B31" s="18" t="str">
        <f>'15歳以下記録入力'!B32</f>
        <v>U10　2</v>
      </c>
      <c r="C31" s="18">
        <f>'15歳以下記録入力'!C32</f>
        <v>0</v>
      </c>
      <c r="D31" s="18" t="str">
        <f>'15歳以下記録入力'!E32</f>
        <v/>
      </c>
      <c r="E31" s="18">
        <f>'15歳以下記録入力'!F32</f>
        <v>125</v>
      </c>
      <c r="F31" s="18">
        <f>'15歳以下記録入力'!X32</f>
        <v>0</v>
      </c>
      <c r="G31" s="18" t="str">
        <f>'15歳以下記録入力'!K32</f>
        <v>:.</v>
      </c>
      <c r="H31" s="18" t="e">
        <f>'15歳以下記録入力'!M32</f>
        <v>#N/A</v>
      </c>
      <c r="I31" s="18" t="str">
        <f>'15歳以下記録入力'!R32</f>
        <v>:.</v>
      </c>
      <c r="J31" s="18" t="e">
        <f>'15歳以下記録入力'!T32</f>
        <v>#N/A</v>
      </c>
      <c r="K31" s="414" t="str">
        <f>'15歳以下記録入力'!U32</f>
        <v>-:-.-</v>
      </c>
      <c r="L31" s="415"/>
      <c r="M31" s="18" t="str">
        <f>'15歳以下記録入力'!W32</f>
        <v>-</v>
      </c>
      <c r="N31" s="18" t="str">
        <f>IF('15歳以下記録入力'!AA32="","",VLOOKUP(B31,'15歳以下記録入力'!$B$8:$AC$145,26,FALSE))</f>
        <v>記載不要</v>
      </c>
      <c r="O31" s="18" t="str">
        <f>IF('15歳以下記録入力'!AB32="","",VLOOKUP(B31,'15歳以下記録入力'!$B$8:$AC$145,27,FALSE))</f>
        <v>-</v>
      </c>
      <c r="P31" s="274" t="str">
        <f>IF('15歳以下記録入力'!AC32="","",VLOOKUP(B31,'15歳以下記録入力'!$B$8:$AC$145,25,FALSE))</f>
        <v/>
      </c>
      <c r="R31" s="377">
        <f>'15歳以下記録入力'!Y32</f>
        <v>0</v>
      </c>
    </row>
    <row r="32" spans="1:18">
      <c r="A32" s="4">
        <f>'15歳以下記録入力'!A33</f>
        <v>3</v>
      </c>
      <c r="B32" s="18" t="str">
        <f>'15歳以下記録入力'!B33</f>
        <v>U10　3</v>
      </c>
      <c r="C32" s="18">
        <f>'15歳以下記録入力'!C33</f>
        <v>0</v>
      </c>
      <c r="D32" s="18" t="str">
        <f>'15歳以下記録入力'!E33</f>
        <v/>
      </c>
      <c r="E32" s="18">
        <f>'15歳以下記録入力'!F33</f>
        <v>125</v>
      </c>
      <c r="F32" s="18">
        <f>'15歳以下記録入力'!X33</f>
        <v>0</v>
      </c>
      <c r="G32" s="18" t="str">
        <f>'15歳以下記録入力'!K33</f>
        <v>:.</v>
      </c>
      <c r="H32" s="18" t="e">
        <f>'15歳以下記録入力'!M33</f>
        <v>#N/A</v>
      </c>
      <c r="I32" s="18" t="str">
        <f>'15歳以下記録入力'!R33</f>
        <v>:.</v>
      </c>
      <c r="J32" s="18" t="e">
        <f>'15歳以下記録入力'!T33</f>
        <v>#N/A</v>
      </c>
      <c r="K32" s="414" t="str">
        <f>'15歳以下記録入力'!U33</f>
        <v>-:-.-</v>
      </c>
      <c r="L32" s="415"/>
      <c r="M32" s="18" t="str">
        <f>'15歳以下記録入力'!W33</f>
        <v>-</v>
      </c>
      <c r="N32" s="18" t="str">
        <f>IF('15歳以下記録入力'!AA33="","",VLOOKUP(B32,'15歳以下記録入力'!$B$8:$AC$145,26,FALSE))</f>
        <v>記載不要</v>
      </c>
      <c r="O32" s="18" t="str">
        <f>IF('15歳以下記録入力'!AB33="","",VLOOKUP(B32,'15歳以下記録入力'!$B$8:$AC$145,27,FALSE))</f>
        <v>-</v>
      </c>
      <c r="P32" s="274" t="str">
        <f>IF('15歳以下記録入力'!AC33="","",VLOOKUP(B32,'15歳以下記録入力'!$B$8:$AC$145,25,FALSE))</f>
        <v/>
      </c>
      <c r="R32" s="377">
        <f>'15歳以下記録入力'!Y33</f>
        <v>0</v>
      </c>
    </row>
    <row r="33" spans="1:18">
      <c r="A33" s="4">
        <f>'15歳以下記録入力'!A34</f>
        <v>4</v>
      </c>
      <c r="B33" s="18" t="str">
        <f>'15歳以下記録入力'!B34</f>
        <v>U10　4</v>
      </c>
      <c r="C33" s="18">
        <f>'15歳以下記録入力'!C34</f>
        <v>0</v>
      </c>
      <c r="D33" s="18" t="str">
        <f>'15歳以下記録入力'!E34</f>
        <v/>
      </c>
      <c r="E33" s="18">
        <f>'15歳以下記録入力'!F34</f>
        <v>125</v>
      </c>
      <c r="F33" s="18">
        <f>'15歳以下記録入力'!X34</f>
        <v>0</v>
      </c>
      <c r="G33" s="18" t="str">
        <f>'15歳以下記録入力'!K34</f>
        <v>:.</v>
      </c>
      <c r="H33" s="18" t="e">
        <f>'15歳以下記録入力'!M34</f>
        <v>#N/A</v>
      </c>
      <c r="I33" s="18" t="str">
        <f>'15歳以下記録入力'!R34</f>
        <v>:.</v>
      </c>
      <c r="J33" s="18" t="e">
        <f>'15歳以下記録入力'!T34</f>
        <v>#N/A</v>
      </c>
      <c r="K33" s="414" t="str">
        <f>'15歳以下記録入力'!U34</f>
        <v>-:-.-</v>
      </c>
      <c r="L33" s="415"/>
      <c r="M33" s="18" t="str">
        <f>'15歳以下記録入力'!W34</f>
        <v>-</v>
      </c>
      <c r="N33" s="18" t="str">
        <f>IF('15歳以下記録入力'!AA34="","",VLOOKUP(B33,'15歳以下記録入力'!$B$8:$AC$145,26,FALSE))</f>
        <v>記載不要</v>
      </c>
      <c r="O33" s="18" t="str">
        <f>IF('15歳以下記録入力'!AB34="","",VLOOKUP(B33,'15歳以下記録入力'!$B$8:$AC$145,27,FALSE))</f>
        <v>-</v>
      </c>
      <c r="P33" s="274" t="str">
        <f>IF('15歳以下記録入力'!AC34="","",VLOOKUP(B33,'15歳以下記録入力'!$B$8:$AC$145,25,FALSE))</f>
        <v/>
      </c>
      <c r="R33" s="377">
        <f>'15歳以下記録入力'!Y34</f>
        <v>0</v>
      </c>
    </row>
    <row r="34" spans="1:18">
      <c r="A34" s="4">
        <f>'15歳以下記録入力'!A35</f>
        <v>5</v>
      </c>
      <c r="B34" s="18" t="str">
        <f>'15歳以下記録入力'!B35</f>
        <v>U10　5</v>
      </c>
      <c r="C34" s="18">
        <f>'15歳以下記録入力'!C35</f>
        <v>0</v>
      </c>
      <c r="D34" s="18" t="str">
        <f>'15歳以下記録入力'!E35</f>
        <v/>
      </c>
      <c r="E34" s="18">
        <f>'15歳以下記録入力'!F35</f>
        <v>125</v>
      </c>
      <c r="F34" s="18">
        <f>'15歳以下記録入力'!X35</f>
        <v>0</v>
      </c>
      <c r="G34" s="18" t="str">
        <f>'15歳以下記録入力'!K35</f>
        <v>:.</v>
      </c>
      <c r="H34" s="18" t="e">
        <f>'15歳以下記録入力'!M35</f>
        <v>#N/A</v>
      </c>
      <c r="I34" s="18" t="str">
        <f>'15歳以下記録入力'!R35</f>
        <v>:.</v>
      </c>
      <c r="J34" s="18" t="e">
        <f>'15歳以下記録入力'!T35</f>
        <v>#N/A</v>
      </c>
      <c r="K34" s="414" t="str">
        <f>'15歳以下記録入力'!U35</f>
        <v>-:-.-</v>
      </c>
      <c r="L34" s="415"/>
      <c r="M34" s="18" t="str">
        <f>'15歳以下記録入力'!W35</f>
        <v>-</v>
      </c>
      <c r="N34" s="18" t="str">
        <f>IF('15歳以下記録入力'!AA35="","",VLOOKUP(B34,'15歳以下記録入力'!$B$8:$AC$145,26,FALSE))</f>
        <v>記載不要</v>
      </c>
      <c r="O34" s="18" t="str">
        <f>IF('15歳以下記録入力'!AB35="","",VLOOKUP(B34,'15歳以下記録入力'!$B$8:$AC$145,27,FALSE))</f>
        <v>-</v>
      </c>
      <c r="P34" s="274" t="str">
        <f>IF('15歳以下記録入力'!AC35="","",VLOOKUP(B34,'15歳以下記録入力'!$B$8:$AC$145,25,FALSE))</f>
        <v/>
      </c>
      <c r="R34" s="377">
        <f>'15歳以下記録入力'!Y35</f>
        <v>0</v>
      </c>
    </row>
    <row r="35" spans="1:18">
      <c r="A35" s="4">
        <f>'15歳以下記録入力'!A36</f>
        <v>6</v>
      </c>
      <c r="B35" s="18" t="str">
        <f>'15歳以下記録入力'!B36</f>
        <v>U10　6</v>
      </c>
      <c r="C35" s="18">
        <f>'15歳以下記録入力'!C36</f>
        <v>0</v>
      </c>
      <c r="D35" s="18" t="str">
        <f>'15歳以下記録入力'!E36</f>
        <v/>
      </c>
      <c r="E35" s="18">
        <f>'15歳以下記録入力'!F36</f>
        <v>125</v>
      </c>
      <c r="F35" s="18">
        <f>'15歳以下記録入力'!X36</f>
        <v>0</v>
      </c>
      <c r="G35" s="18" t="str">
        <f>'15歳以下記録入力'!K36</f>
        <v>:.</v>
      </c>
      <c r="H35" s="18" t="e">
        <f>'15歳以下記録入力'!M36</f>
        <v>#N/A</v>
      </c>
      <c r="I35" s="18" t="str">
        <f>'15歳以下記録入力'!R36</f>
        <v>:.</v>
      </c>
      <c r="J35" s="18" t="e">
        <f>'15歳以下記録入力'!T36</f>
        <v>#N/A</v>
      </c>
      <c r="K35" s="414" t="str">
        <f>'15歳以下記録入力'!U36</f>
        <v>-:-.-</v>
      </c>
      <c r="L35" s="415"/>
      <c r="M35" s="18" t="str">
        <f>'15歳以下記録入力'!W36</f>
        <v>-</v>
      </c>
      <c r="N35" s="18" t="str">
        <f>IF('15歳以下記録入力'!AA36="","",VLOOKUP(B35,'15歳以下記録入力'!$B$8:$AC$145,26,FALSE))</f>
        <v>記載不要</v>
      </c>
      <c r="O35" s="18" t="str">
        <f>IF('15歳以下記録入力'!AB36="","",VLOOKUP(B35,'15歳以下記録入力'!$B$8:$AC$145,27,FALSE))</f>
        <v>-</v>
      </c>
      <c r="P35" s="274" t="str">
        <f>IF('15歳以下記録入力'!AC36="","",VLOOKUP(B35,'15歳以下記録入力'!$B$8:$AC$145,25,FALSE))</f>
        <v/>
      </c>
      <c r="R35" s="377">
        <f>'15歳以下記録入力'!Y36</f>
        <v>0</v>
      </c>
    </row>
    <row r="36" spans="1:18">
      <c r="A36" s="4">
        <f>'15歳以下記録入力'!A37</f>
        <v>7</v>
      </c>
      <c r="B36" s="18" t="str">
        <f>'15歳以下記録入力'!B37</f>
        <v>U10　7</v>
      </c>
      <c r="C36" s="18">
        <f>'15歳以下記録入力'!C37</f>
        <v>0</v>
      </c>
      <c r="D36" s="18" t="str">
        <f>'15歳以下記録入力'!E37</f>
        <v/>
      </c>
      <c r="E36" s="18">
        <f>'15歳以下記録入力'!F37</f>
        <v>125</v>
      </c>
      <c r="F36" s="18">
        <f>'15歳以下記録入力'!X37</f>
        <v>0</v>
      </c>
      <c r="G36" s="18" t="str">
        <f>'15歳以下記録入力'!K37</f>
        <v>:.</v>
      </c>
      <c r="H36" s="18" t="e">
        <f>'15歳以下記録入力'!M37</f>
        <v>#N/A</v>
      </c>
      <c r="I36" s="18" t="str">
        <f>'15歳以下記録入力'!R37</f>
        <v>:.</v>
      </c>
      <c r="J36" s="18" t="e">
        <f>'15歳以下記録入力'!T37</f>
        <v>#N/A</v>
      </c>
      <c r="K36" s="414" t="str">
        <f>'15歳以下記録入力'!U37</f>
        <v>-:-.-</v>
      </c>
      <c r="L36" s="415"/>
      <c r="M36" s="18" t="str">
        <f>'15歳以下記録入力'!W37</f>
        <v>-</v>
      </c>
      <c r="N36" s="18" t="str">
        <f>IF('15歳以下記録入力'!AA37="","",VLOOKUP(B36,'15歳以下記録入力'!$B$8:$AC$145,26,FALSE))</f>
        <v>記載不要</v>
      </c>
      <c r="O36" s="18" t="str">
        <f>IF('15歳以下記録入力'!AB37="","",VLOOKUP(B36,'15歳以下記録入力'!$B$8:$AC$145,27,FALSE))</f>
        <v>-</v>
      </c>
      <c r="P36" s="274" t="str">
        <f>IF('15歳以下記録入力'!AC37="","",VLOOKUP(B36,'15歳以下記録入力'!$B$8:$AC$145,25,FALSE))</f>
        <v/>
      </c>
      <c r="R36" s="377">
        <f>'15歳以下記録入力'!Y37</f>
        <v>0</v>
      </c>
    </row>
    <row r="37" spans="1:18">
      <c r="A37" s="4">
        <f>'15歳以下記録入力'!A38</f>
        <v>8</v>
      </c>
      <c r="B37" s="18" t="str">
        <f>'15歳以下記録入力'!B38</f>
        <v>U10　8</v>
      </c>
      <c r="C37" s="18">
        <f>'15歳以下記録入力'!C38</f>
        <v>0</v>
      </c>
      <c r="D37" s="18" t="str">
        <f>'15歳以下記録入力'!E38</f>
        <v/>
      </c>
      <c r="E37" s="18">
        <f>'15歳以下記録入力'!F38</f>
        <v>125</v>
      </c>
      <c r="F37" s="18">
        <f>'15歳以下記録入力'!X38</f>
        <v>0</v>
      </c>
      <c r="G37" s="18" t="str">
        <f>'15歳以下記録入力'!K38</f>
        <v>:.</v>
      </c>
      <c r="H37" s="18" t="e">
        <f>'15歳以下記録入力'!M38</f>
        <v>#N/A</v>
      </c>
      <c r="I37" s="18" t="str">
        <f>'15歳以下記録入力'!R38</f>
        <v>:.</v>
      </c>
      <c r="J37" s="18" t="e">
        <f>'15歳以下記録入力'!T38</f>
        <v>#N/A</v>
      </c>
      <c r="K37" s="414" t="str">
        <f>'15歳以下記録入力'!U38</f>
        <v>-:-.-</v>
      </c>
      <c r="L37" s="415"/>
      <c r="M37" s="18" t="str">
        <f>'15歳以下記録入力'!W38</f>
        <v>-</v>
      </c>
      <c r="N37" s="18" t="str">
        <f>IF('15歳以下記録入力'!AA38="","",VLOOKUP(B37,'15歳以下記録入力'!$B$8:$AC$145,26,FALSE))</f>
        <v>記載不要</v>
      </c>
      <c r="O37" s="18" t="str">
        <f>IF('15歳以下記録入力'!AB38="","",VLOOKUP(B37,'15歳以下記録入力'!$B$8:$AC$145,27,FALSE))</f>
        <v>-</v>
      </c>
      <c r="P37" s="274" t="str">
        <f>IF('15歳以下記録入力'!AC38="","",VLOOKUP(B37,'15歳以下記録入力'!$B$8:$AC$145,25,FALSE))</f>
        <v/>
      </c>
      <c r="R37" s="377">
        <f>'15歳以下記録入力'!Y38</f>
        <v>0</v>
      </c>
    </row>
    <row r="38" spans="1:18">
      <c r="A38" s="4">
        <f>'15歳以下記録入力'!A39</f>
        <v>9</v>
      </c>
      <c r="B38" s="18" t="str">
        <f>'15歳以下記録入力'!B39</f>
        <v>U10　9</v>
      </c>
      <c r="C38" s="18">
        <f>'15歳以下記録入力'!C39</f>
        <v>0</v>
      </c>
      <c r="D38" s="18" t="str">
        <f>'15歳以下記録入力'!E39</f>
        <v/>
      </c>
      <c r="E38" s="18">
        <f>'15歳以下記録入力'!F39</f>
        <v>125</v>
      </c>
      <c r="F38" s="18">
        <f>'15歳以下記録入力'!X39</f>
        <v>0</v>
      </c>
      <c r="G38" s="18" t="str">
        <f>'15歳以下記録入力'!K39</f>
        <v>:.</v>
      </c>
      <c r="H38" s="18" t="e">
        <f>'15歳以下記録入力'!M39</f>
        <v>#N/A</v>
      </c>
      <c r="I38" s="18" t="str">
        <f>'15歳以下記録入力'!R39</f>
        <v>:.</v>
      </c>
      <c r="J38" s="18" t="e">
        <f>'15歳以下記録入力'!T39</f>
        <v>#N/A</v>
      </c>
      <c r="K38" s="414" t="str">
        <f>'15歳以下記録入力'!U39</f>
        <v>-:-.-</v>
      </c>
      <c r="L38" s="415"/>
      <c r="M38" s="18" t="str">
        <f>'15歳以下記録入力'!W39</f>
        <v>-</v>
      </c>
      <c r="N38" s="18" t="str">
        <f>IF('15歳以下記録入力'!AA39="","",VLOOKUP(B38,'15歳以下記録入力'!$B$8:$AC$145,26,FALSE))</f>
        <v>記載不要</v>
      </c>
      <c r="O38" s="18" t="str">
        <f>IF('15歳以下記録入力'!AB39="","",VLOOKUP(B38,'15歳以下記録入力'!$B$8:$AC$145,27,FALSE))</f>
        <v>-</v>
      </c>
      <c r="P38" s="274" t="str">
        <f>IF('15歳以下記録入力'!AC39="","",VLOOKUP(B38,'15歳以下記録入力'!$B$8:$AC$145,25,FALSE))</f>
        <v/>
      </c>
      <c r="R38" s="377">
        <f>'15歳以下記録入力'!Y39</f>
        <v>0</v>
      </c>
    </row>
    <row r="39" spans="1:18">
      <c r="A39" s="4">
        <f>'15歳以下記録入力'!A40</f>
        <v>10</v>
      </c>
      <c r="B39" s="18" t="str">
        <f>'15歳以下記録入力'!B40</f>
        <v>U10　10</v>
      </c>
      <c r="C39" s="18">
        <f>'15歳以下記録入力'!C40</f>
        <v>0</v>
      </c>
      <c r="D39" s="18" t="str">
        <f>'15歳以下記録入力'!E40</f>
        <v/>
      </c>
      <c r="E39" s="18">
        <f>'15歳以下記録入力'!F40</f>
        <v>125</v>
      </c>
      <c r="F39" s="18">
        <f>'15歳以下記録入力'!X40</f>
        <v>0</v>
      </c>
      <c r="G39" s="18" t="str">
        <f>'15歳以下記録入力'!K40</f>
        <v>:.</v>
      </c>
      <c r="H39" s="18" t="e">
        <f>'15歳以下記録入力'!M40</f>
        <v>#N/A</v>
      </c>
      <c r="I39" s="18" t="str">
        <f>'15歳以下記録入力'!R40</f>
        <v>:.</v>
      </c>
      <c r="J39" s="18" t="e">
        <f>'15歳以下記録入力'!T40</f>
        <v>#N/A</v>
      </c>
      <c r="K39" s="414" t="str">
        <f>'15歳以下記録入力'!U40</f>
        <v>-:-.-</v>
      </c>
      <c r="L39" s="415"/>
      <c r="M39" s="18" t="str">
        <f>'15歳以下記録入力'!W40</f>
        <v>-</v>
      </c>
      <c r="N39" s="18" t="str">
        <f>IF('15歳以下記録入力'!AA40="","",VLOOKUP(B39,'15歳以下記録入力'!$B$8:$AC$145,26,FALSE))</f>
        <v>記載不要</v>
      </c>
      <c r="O39" s="18" t="str">
        <f>IF('15歳以下記録入力'!AB40="","",VLOOKUP(B39,'15歳以下記録入力'!$B$8:$AC$145,27,FALSE))</f>
        <v>-</v>
      </c>
      <c r="P39" s="274" t="str">
        <f>IF('15歳以下記録入力'!AC40="","",VLOOKUP(B39,'15歳以下記録入力'!$B$8:$AC$145,25,FALSE))</f>
        <v/>
      </c>
      <c r="R39" s="377">
        <f>'15歳以下記録入力'!Y40</f>
        <v>0</v>
      </c>
    </row>
    <row r="40" spans="1:18">
      <c r="A40" s="4">
        <f>'15歳以下記録入力'!A41</f>
        <v>11</v>
      </c>
      <c r="B40" s="18" t="str">
        <f>'15歳以下記録入力'!B41</f>
        <v>U10　11</v>
      </c>
      <c r="C40" s="18">
        <f>'15歳以下記録入力'!C41</f>
        <v>0</v>
      </c>
      <c r="D40" s="18" t="str">
        <f>'15歳以下記録入力'!E41</f>
        <v/>
      </c>
      <c r="E40" s="18">
        <f>'15歳以下記録入力'!F41</f>
        <v>125</v>
      </c>
      <c r="F40" s="18">
        <f>'15歳以下記録入力'!X41</f>
        <v>0</v>
      </c>
      <c r="G40" s="18" t="str">
        <f>'15歳以下記録入力'!K41</f>
        <v>:.</v>
      </c>
      <c r="H40" s="18" t="e">
        <f>'15歳以下記録入力'!M41</f>
        <v>#N/A</v>
      </c>
      <c r="I40" s="18" t="str">
        <f>'15歳以下記録入力'!R41</f>
        <v>:.</v>
      </c>
      <c r="J40" s="18" t="e">
        <f>'15歳以下記録入力'!T41</f>
        <v>#N/A</v>
      </c>
      <c r="K40" s="414" t="str">
        <f>'15歳以下記録入力'!U41</f>
        <v>-:-.-</v>
      </c>
      <c r="L40" s="415"/>
      <c r="M40" s="18" t="str">
        <f>'15歳以下記録入力'!W41</f>
        <v>-</v>
      </c>
      <c r="N40" s="18" t="str">
        <f>IF('15歳以下記録入力'!AA41="","",VLOOKUP(B40,'15歳以下記録入力'!$B$8:$AC$145,26,FALSE))</f>
        <v>記載不要</v>
      </c>
      <c r="O40" s="18" t="str">
        <f>IF('15歳以下記録入力'!AB41="","",VLOOKUP(B40,'15歳以下記録入力'!$B$8:$AC$145,27,FALSE))</f>
        <v>-</v>
      </c>
      <c r="P40" s="274" t="str">
        <f>IF('15歳以下記録入力'!AC41="","",VLOOKUP(B40,'15歳以下記録入力'!$B$8:$AC$145,25,FALSE))</f>
        <v/>
      </c>
      <c r="R40" s="377">
        <f>'15歳以下記録入力'!Y41</f>
        <v>0</v>
      </c>
    </row>
    <row r="41" spans="1:18">
      <c r="A41" s="4">
        <f>'15歳以下記録入力'!A42</f>
        <v>12</v>
      </c>
      <c r="B41" s="18" t="str">
        <f>'15歳以下記録入力'!B42</f>
        <v>U10　12</v>
      </c>
      <c r="C41" s="18">
        <f>'15歳以下記録入力'!C42</f>
        <v>0</v>
      </c>
      <c r="D41" s="18" t="str">
        <f>'15歳以下記録入力'!E42</f>
        <v/>
      </c>
      <c r="E41" s="18">
        <f>'15歳以下記録入力'!F42</f>
        <v>125</v>
      </c>
      <c r="F41" s="18">
        <f>'15歳以下記録入力'!X42</f>
        <v>0</v>
      </c>
      <c r="G41" s="18" t="str">
        <f>'15歳以下記録入力'!K42</f>
        <v>:.</v>
      </c>
      <c r="H41" s="18" t="e">
        <f>'15歳以下記録入力'!M42</f>
        <v>#N/A</v>
      </c>
      <c r="I41" s="18" t="str">
        <f>'15歳以下記録入力'!R42</f>
        <v>:.</v>
      </c>
      <c r="J41" s="18" t="e">
        <f>'15歳以下記録入力'!T42</f>
        <v>#N/A</v>
      </c>
      <c r="K41" s="414" t="str">
        <f>'15歳以下記録入力'!U42</f>
        <v>-:-.-</v>
      </c>
      <c r="L41" s="415"/>
      <c r="M41" s="18" t="str">
        <f>'15歳以下記録入力'!W42</f>
        <v>-</v>
      </c>
      <c r="N41" s="18" t="str">
        <f>IF('15歳以下記録入力'!AA42="","",VLOOKUP(B41,'15歳以下記録入力'!$B$8:$AC$145,26,FALSE))</f>
        <v>記載不要</v>
      </c>
      <c r="O41" s="18" t="str">
        <f>IF('15歳以下記録入力'!AB42="","",VLOOKUP(B41,'15歳以下記録入力'!$B$8:$AC$145,27,FALSE))</f>
        <v>-</v>
      </c>
      <c r="P41" s="274" t="str">
        <f>IF('15歳以下記録入力'!AC42="","",VLOOKUP(B41,'15歳以下記録入力'!$B$8:$AC$145,25,FALSE))</f>
        <v/>
      </c>
      <c r="R41" s="377">
        <f>'15歳以下記録入力'!Y42</f>
        <v>0</v>
      </c>
    </row>
    <row r="42" spans="1:18">
      <c r="A42" s="4">
        <f>'15歳以下記録入力'!A43</f>
        <v>13</v>
      </c>
      <c r="B42" s="18" t="str">
        <f>'15歳以下記録入力'!B43</f>
        <v>U10　13</v>
      </c>
      <c r="C42" s="18">
        <f>'15歳以下記録入力'!C43</f>
        <v>0</v>
      </c>
      <c r="D42" s="18" t="str">
        <f>'15歳以下記録入力'!E43</f>
        <v/>
      </c>
      <c r="E42" s="18">
        <f>'15歳以下記録入力'!F43</f>
        <v>125</v>
      </c>
      <c r="F42" s="18">
        <f>'15歳以下記録入力'!X43</f>
        <v>0</v>
      </c>
      <c r="G42" s="18" t="str">
        <f>'15歳以下記録入力'!K43</f>
        <v>:.</v>
      </c>
      <c r="H42" s="18" t="e">
        <f>'15歳以下記録入力'!M43</f>
        <v>#N/A</v>
      </c>
      <c r="I42" s="18" t="str">
        <f>'15歳以下記録入力'!R43</f>
        <v>:.</v>
      </c>
      <c r="J42" s="18" t="e">
        <f>'15歳以下記録入力'!T43</f>
        <v>#N/A</v>
      </c>
      <c r="K42" s="414" t="str">
        <f>'15歳以下記録入力'!U43</f>
        <v>-:-.-</v>
      </c>
      <c r="L42" s="415"/>
      <c r="M42" s="18" t="str">
        <f>'15歳以下記録入力'!W43</f>
        <v>-</v>
      </c>
      <c r="N42" s="18" t="str">
        <f>IF('15歳以下記録入力'!AA43="","",VLOOKUP(B42,'15歳以下記録入力'!$B$8:$AC$145,26,FALSE))</f>
        <v>記載不要</v>
      </c>
      <c r="O42" s="18" t="str">
        <f>IF('15歳以下記録入力'!AB43="","",VLOOKUP(B42,'15歳以下記録入力'!$B$8:$AC$145,27,FALSE))</f>
        <v>-</v>
      </c>
      <c r="P42" s="274" t="str">
        <f>IF('15歳以下記録入力'!AC43="","",VLOOKUP(B42,'15歳以下記録入力'!$B$8:$AC$145,25,FALSE))</f>
        <v/>
      </c>
      <c r="R42" s="377">
        <f>'15歳以下記録入力'!Y43</f>
        <v>0</v>
      </c>
    </row>
    <row r="43" spans="1:18">
      <c r="A43" s="4">
        <f>'15歳以下記録入力'!A44</f>
        <v>14</v>
      </c>
      <c r="B43" s="18" t="str">
        <f>'15歳以下記録入力'!B44</f>
        <v>U10　14</v>
      </c>
      <c r="C43" s="18">
        <f>'15歳以下記録入力'!C44</f>
        <v>0</v>
      </c>
      <c r="D43" s="18" t="str">
        <f>'15歳以下記録入力'!E44</f>
        <v/>
      </c>
      <c r="E43" s="18">
        <f>'15歳以下記録入力'!F44</f>
        <v>125</v>
      </c>
      <c r="F43" s="18">
        <f>'15歳以下記録入力'!X44</f>
        <v>0</v>
      </c>
      <c r="G43" s="18" t="str">
        <f>'15歳以下記録入力'!K44</f>
        <v>:.</v>
      </c>
      <c r="H43" s="18" t="e">
        <f>'15歳以下記録入力'!M44</f>
        <v>#N/A</v>
      </c>
      <c r="I43" s="18" t="str">
        <f>'15歳以下記録入力'!R44</f>
        <v>:.</v>
      </c>
      <c r="J43" s="18" t="e">
        <f>'15歳以下記録入力'!T44</f>
        <v>#N/A</v>
      </c>
      <c r="K43" s="414" t="str">
        <f>'15歳以下記録入力'!U44</f>
        <v>-:-.-</v>
      </c>
      <c r="L43" s="415"/>
      <c r="M43" s="18" t="str">
        <f>'15歳以下記録入力'!W44</f>
        <v>-</v>
      </c>
      <c r="N43" s="18" t="str">
        <f>IF('15歳以下記録入力'!AA44="","",VLOOKUP(B43,'15歳以下記録入力'!$B$8:$AC$145,26,FALSE))</f>
        <v>記載不要</v>
      </c>
      <c r="O43" s="18" t="str">
        <f>IF('15歳以下記録入力'!AB44="","",VLOOKUP(B43,'15歳以下記録入力'!$B$8:$AC$145,27,FALSE))</f>
        <v>-</v>
      </c>
      <c r="P43" s="274" t="str">
        <f>IF('15歳以下記録入力'!AC44="","",VLOOKUP(B43,'15歳以下記録入力'!$B$8:$AC$145,25,FALSE))</f>
        <v/>
      </c>
      <c r="R43" s="377">
        <f>'15歳以下記録入力'!Y44</f>
        <v>0</v>
      </c>
    </row>
    <row r="44" spans="1:18">
      <c r="A44" s="4">
        <f>'15歳以下記録入力'!A45</f>
        <v>15</v>
      </c>
      <c r="B44" s="18" t="str">
        <f>'15歳以下記録入力'!B45</f>
        <v>U10　15</v>
      </c>
      <c r="C44" s="18">
        <f>'15歳以下記録入力'!C45</f>
        <v>0</v>
      </c>
      <c r="D44" s="18" t="str">
        <f>'15歳以下記録入力'!E45</f>
        <v/>
      </c>
      <c r="E44" s="18">
        <f>'15歳以下記録入力'!F45</f>
        <v>125</v>
      </c>
      <c r="F44" s="18">
        <f>'15歳以下記録入力'!X45</f>
        <v>0</v>
      </c>
      <c r="G44" s="18" t="str">
        <f>'15歳以下記録入力'!K45</f>
        <v>:.</v>
      </c>
      <c r="H44" s="18" t="e">
        <f>'15歳以下記録入力'!M45</f>
        <v>#N/A</v>
      </c>
      <c r="I44" s="18" t="str">
        <f>'15歳以下記録入力'!R45</f>
        <v>:.</v>
      </c>
      <c r="J44" s="18" t="e">
        <f>'15歳以下記録入力'!T45</f>
        <v>#N/A</v>
      </c>
      <c r="K44" s="414" t="str">
        <f>'15歳以下記録入力'!U45</f>
        <v>-:-.-</v>
      </c>
      <c r="L44" s="415"/>
      <c r="M44" s="18" t="str">
        <f>'15歳以下記録入力'!W45</f>
        <v>-</v>
      </c>
      <c r="N44" s="18" t="str">
        <f>IF('15歳以下記録入力'!AA45="","",VLOOKUP(B44,'15歳以下記録入力'!$B$8:$AC$145,26,FALSE))</f>
        <v>記載不要</v>
      </c>
      <c r="O44" s="18" t="str">
        <f>IF('15歳以下記録入力'!AB45="","",VLOOKUP(B44,'15歳以下記録入力'!$B$8:$AC$145,27,FALSE))</f>
        <v>-</v>
      </c>
      <c r="P44" s="274" t="str">
        <f>IF('15歳以下記録入力'!AC45="","",VLOOKUP(B44,'15歳以下記録入力'!$B$8:$AC$145,25,FALSE))</f>
        <v/>
      </c>
      <c r="R44" s="377">
        <f>'15歳以下記録入力'!Y45</f>
        <v>0</v>
      </c>
    </row>
    <row r="45" spans="1:18">
      <c r="A45" s="4">
        <f>'15歳以下記録入力'!A46</f>
        <v>16</v>
      </c>
      <c r="B45" s="18" t="str">
        <f>'15歳以下記録入力'!B46</f>
        <v>U10　16</v>
      </c>
      <c r="C45" s="18">
        <f>'15歳以下記録入力'!C46</f>
        <v>0</v>
      </c>
      <c r="D45" s="18" t="str">
        <f>'15歳以下記録入力'!E46</f>
        <v/>
      </c>
      <c r="E45" s="18">
        <f>'15歳以下記録入力'!F46</f>
        <v>125</v>
      </c>
      <c r="F45" s="18">
        <f>'15歳以下記録入力'!X46</f>
        <v>0</v>
      </c>
      <c r="G45" s="18" t="str">
        <f>'15歳以下記録入力'!K46</f>
        <v>:.</v>
      </c>
      <c r="H45" s="18" t="e">
        <f>'15歳以下記録入力'!M46</f>
        <v>#N/A</v>
      </c>
      <c r="I45" s="18" t="str">
        <f>'15歳以下記録入力'!R46</f>
        <v>:.</v>
      </c>
      <c r="J45" s="18" t="e">
        <f>'15歳以下記録入力'!T46</f>
        <v>#N/A</v>
      </c>
      <c r="K45" s="414" t="str">
        <f>'15歳以下記録入力'!U46</f>
        <v>-:-.-</v>
      </c>
      <c r="L45" s="415"/>
      <c r="M45" s="18" t="str">
        <f>'15歳以下記録入力'!W46</f>
        <v>-</v>
      </c>
      <c r="N45" s="18" t="str">
        <f>IF('15歳以下記録入力'!AA46="","",VLOOKUP(B45,'15歳以下記録入力'!$B$8:$AC$145,26,FALSE))</f>
        <v>記載不要</v>
      </c>
      <c r="O45" s="18" t="str">
        <f>IF('15歳以下記録入力'!AB46="","",VLOOKUP(B45,'15歳以下記録入力'!$B$8:$AC$145,27,FALSE))</f>
        <v>-</v>
      </c>
      <c r="P45" s="274" t="str">
        <f>IF('15歳以下記録入力'!AC46="","",VLOOKUP(B45,'15歳以下記録入力'!$B$8:$AC$145,25,FALSE))</f>
        <v/>
      </c>
      <c r="R45" s="377">
        <f>'15歳以下記録入力'!Y46</f>
        <v>0</v>
      </c>
    </row>
    <row r="46" spans="1:18">
      <c r="A46" s="4">
        <f>'15歳以下記録入力'!A47</f>
        <v>17</v>
      </c>
      <c r="B46" s="18" t="str">
        <f>'15歳以下記録入力'!B47</f>
        <v>U10　17</v>
      </c>
      <c r="C46" s="18">
        <f>'15歳以下記録入力'!C47</f>
        <v>0</v>
      </c>
      <c r="D46" s="18" t="str">
        <f>'15歳以下記録入力'!E47</f>
        <v/>
      </c>
      <c r="E46" s="18">
        <f>'15歳以下記録入力'!F47</f>
        <v>125</v>
      </c>
      <c r="F46" s="18">
        <f>'15歳以下記録入力'!X47</f>
        <v>0</v>
      </c>
      <c r="G46" s="18" t="str">
        <f>'15歳以下記録入力'!K47</f>
        <v>:.</v>
      </c>
      <c r="H46" s="18" t="e">
        <f>'15歳以下記録入力'!M47</f>
        <v>#N/A</v>
      </c>
      <c r="I46" s="18" t="str">
        <f>'15歳以下記録入力'!R47</f>
        <v>:.</v>
      </c>
      <c r="J46" s="18" t="e">
        <f>'15歳以下記録入力'!T47</f>
        <v>#N/A</v>
      </c>
      <c r="K46" s="414" t="str">
        <f>'15歳以下記録入力'!U47</f>
        <v>-:-.-</v>
      </c>
      <c r="L46" s="415"/>
      <c r="M46" s="18" t="str">
        <f>'15歳以下記録入力'!W47</f>
        <v>-</v>
      </c>
      <c r="N46" s="18" t="str">
        <f>IF('15歳以下記録入力'!AA47="","",VLOOKUP(B46,'15歳以下記録入力'!$B$8:$AC$145,26,FALSE))</f>
        <v>記載不要</v>
      </c>
      <c r="O46" s="18" t="str">
        <f>IF('15歳以下記録入力'!AB47="","",VLOOKUP(B46,'15歳以下記録入力'!$B$8:$AC$145,27,FALSE))</f>
        <v>-</v>
      </c>
      <c r="P46" s="274" t="str">
        <f>IF('15歳以下記録入力'!AC47="","",VLOOKUP(B46,'15歳以下記録入力'!$B$8:$AC$145,25,FALSE))</f>
        <v/>
      </c>
      <c r="R46" s="377">
        <f>'15歳以下記録入力'!Y47</f>
        <v>0</v>
      </c>
    </row>
    <row r="47" spans="1:18">
      <c r="A47" s="4">
        <f>'15歳以下記録入力'!A48</f>
        <v>18</v>
      </c>
      <c r="B47" s="18" t="str">
        <f>'15歳以下記録入力'!B48</f>
        <v>U10　18</v>
      </c>
      <c r="C47" s="18">
        <f>'15歳以下記録入力'!C48</f>
        <v>0</v>
      </c>
      <c r="D47" s="18" t="str">
        <f>'15歳以下記録入力'!E48</f>
        <v/>
      </c>
      <c r="E47" s="18">
        <f>'15歳以下記録入力'!F48</f>
        <v>125</v>
      </c>
      <c r="F47" s="18">
        <f>'15歳以下記録入力'!X48</f>
        <v>0</v>
      </c>
      <c r="G47" s="18" t="str">
        <f>'15歳以下記録入力'!K48</f>
        <v>:.</v>
      </c>
      <c r="H47" s="18" t="e">
        <f>'15歳以下記録入力'!M48</f>
        <v>#N/A</v>
      </c>
      <c r="I47" s="18" t="str">
        <f>'15歳以下記録入力'!R48</f>
        <v>:.</v>
      </c>
      <c r="J47" s="18" t="e">
        <f>'15歳以下記録入力'!T48</f>
        <v>#N/A</v>
      </c>
      <c r="K47" s="414" t="str">
        <f>'15歳以下記録入力'!U48</f>
        <v>-:-.-</v>
      </c>
      <c r="L47" s="415"/>
      <c r="M47" s="18" t="str">
        <f>'15歳以下記録入力'!W48</f>
        <v>-</v>
      </c>
      <c r="N47" s="18" t="str">
        <f>IF('15歳以下記録入力'!AA48="","",VLOOKUP(B47,'15歳以下記録入力'!$B$8:$AC$145,26,FALSE))</f>
        <v>記載不要</v>
      </c>
      <c r="O47" s="18" t="str">
        <f>IF('15歳以下記録入力'!AB48="","",VLOOKUP(B47,'15歳以下記録入力'!$B$8:$AC$145,27,FALSE))</f>
        <v>-</v>
      </c>
      <c r="P47" s="274" t="str">
        <f>IF('15歳以下記録入力'!AC48="","",VLOOKUP(B47,'15歳以下記録入力'!$B$8:$AC$145,25,FALSE))</f>
        <v/>
      </c>
      <c r="R47" s="377">
        <f>'15歳以下記録入力'!Y48</f>
        <v>0</v>
      </c>
    </row>
    <row r="48" spans="1:18">
      <c r="A48" s="4">
        <f>'15歳以下記録入力'!A49</f>
        <v>19</v>
      </c>
      <c r="B48" s="18" t="str">
        <f>'15歳以下記録入力'!B49</f>
        <v>U10　19</v>
      </c>
      <c r="C48" s="18">
        <f>'15歳以下記録入力'!C49</f>
        <v>0</v>
      </c>
      <c r="D48" s="18" t="str">
        <f>'15歳以下記録入力'!E49</f>
        <v/>
      </c>
      <c r="E48" s="18">
        <f>'15歳以下記録入力'!F49</f>
        <v>125</v>
      </c>
      <c r="F48" s="18">
        <f>'15歳以下記録入力'!X49</f>
        <v>0</v>
      </c>
      <c r="G48" s="18" t="str">
        <f>'15歳以下記録入力'!K49</f>
        <v>:.</v>
      </c>
      <c r="H48" s="18" t="e">
        <f>'15歳以下記録入力'!M49</f>
        <v>#N/A</v>
      </c>
      <c r="I48" s="18" t="str">
        <f>'15歳以下記録入力'!R49</f>
        <v>:.</v>
      </c>
      <c r="J48" s="18" t="e">
        <f>'15歳以下記録入力'!T49</f>
        <v>#N/A</v>
      </c>
      <c r="K48" s="414" t="str">
        <f>'15歳以下記録入力'!U49</f>
        <v>-:-.-</v>
      </c>
      <c r="L48" s="415"/>
      <c r="M48" s="18" t="str">
        <f>'15歳以下記録入力'!W49</f>
        <v>-</v>
      </c>
      <c r="N48" s="18" t="str">
        <f>IF('15歳以下記録入力'!AA49="","",VLOOKUP(B48,'15歳以下記録入力'!$B$8:$AC$145,26,FALSE))</f>
        <v>記載不要</v>
      </c>
      <c r="O48" s="18" t="str">
        <f>IF('15歳以下記録入力'!AB49="","",VLOOKUP(B48,'15歳以下記録入力'!$B$8:$AC$145,27,FALSE))</f>
        <v>-</v>
      </c>
      <c r="P48" s="274" t="str">
        <f>IF('15歳以下記録入力'!AC49="","",VLOOKUP(B48,'15歳以下記録入力'!$B$8:$AC$145,25,FALSE))</f>
        <v/>
      </c>
      <c r="R48" s="377">
        <f>'15歳以下記録入力'!Y49</f>
        <v>0</v>
      </c>
    </row>
    <row r="49" spans="1:18">
      <c r="A49" s="4">
        <f>'15歳以下記録入力'!A50</f>
        <v>20</v>
      </c>
      <c r="B49" s="18" t="str">
        <f>'15歳以下記録入力'!B50</f>
        <v>U10　20</v>
      </c>
      <c r="C49" s="18">
        <f>'15歳以下記録入力'!C50</f>
        <v>0</v>
      </c>
      <c r="D49" s="18" t="str">
        <f>'15歳以下記録入力'!E50</f>
        <v/>
      </c>
      <c r="E49" s="18">
        <f>'15歳以下記録入力'!F50</f>
        <v>125</v>
      </c>
      <c r="F49" s="18">
        <f>'15歳以下記録入力'!X50</f>
        <v>0</v>
      </c>
      <c r="G49" s="18" t="str">
        <f>'15歳以下記録入力'!K50</f>
        <v>:.</v>
      </c>
      <c r="H49" s="18" t="e">
        <f>'15歳以下記録入力'!M50</f>
        <v>#N/A</v>
      </c>
      <c r="I49" s="18" t="str">
        <f>'15歳以下記録入力'!R50</f>
        <v>:.</v>
      </c>
      <c r="J49" s="18" t="e">
        <f>'15歳以下記録入力'!T50</f>
        <v>#N/A</v>
      </c>
      <c r="K49" s="414" t="str">
        <f>'15歳以下記録入力'!U50</f>
        <v>-:-.-</v>
      </c>
      <c r="L49" s="415"/>
      <c r="M49" s="18" t="str">
        <f>'15歳以下記録入力'!W50</f>
        <v>-</v>
      </c>
      <c r="N49" s="18" t="str">
        <f>IF('15歳以下記録入力'!AA50="","",VLOOKUP(B49,'15歳以下記録入力'!$B$8:$AC$145,26,FALSE))</f>
        <v>記載不要</v>
      </c>
      <c r="O49" s="18" t="str">
        <f>IF('15歳以下記録入力'!AB50="","",VLOOKUP(B49,'15歳以下記録入力'!$B$8:$AC$145,27,FALSE))</f>
        <v>-</v>
      </c>
      <c r="P49" s="274" t="str">
        <f>IF('15歳以下記録入力'!AC50="","",VLOOKUP(B49,'15歳以下記録入力'!$B$8:$AC$145,25,FALSE))</f>
        <v/>
      </c>
      <c r="R49" s="377">
        <f>'15歳以下記録入力'!Y50</f>
        <v>0</v>
      </c>
    </row>
    <row r="50" spans="1:18">
      <c r="A50" s="5"/>
      <c r="B50" s="20"/>
      <c r="C50" s="20"/>
      <c r="D50" s="20"/>
      <c r="E50" s="20"/>
      <c r="F50" s="20"/>
      <c r="G50" s="20"/>
      <c r="H50" s="20"/>
      <c r="I50" s="20"/>
      <c r="J50" s="20"/>
      <c r="K50" s="20"/>
      <c r="L50" s="20"/>
      <c r="M50" s="20"/>
      <c r="N50" s="20"/>
      <c r="O50" s="20"/>
      <c r="P50" s="33"/>
      <c r="R50" s="376"/>
    </row>
    <row r="51" spans="1:18" ht="17">
      <c r="A51" s="30" t="s">
        <v>61</v>
      </c>
      <c r="B51" s="31"/>
      <c r="C51" s="31"/>
      <c r="D51" s="31"/>
      <c r="E51" s="31"/>
      <c r="F51" s="31"/>
      <c r="G51" s="31"/>
      <c r="H51" s="31"/>
      <c r="I51" s="31"/>
      <c r="J51" s="31"/>
      <c r="K51" s="31"/>
      <c r="L51" s="31"/>
      <c r="M51" s="31"/>
      <c r="N51" s="31"/>
      <c r="O51" s="304"/>
      <c r="P51" s="302"/>
      <c r="R51" s="373"/>
    </row>
    <row r="52" spans="1:18">
      <c r="A52" s="4" t="s">
        <v>104</v>
      </c>
      <c r="B52" s="18" t="s">
        <v>3</v>
      </c>
      <c r="C52" s="19" t="s">
        <v>4</v>
      </c>
      <c r="D52" s="322" t="s">
        <v>231</v>
      </c>
      <c r="E52" s="18" t="s">
        <v>9</v>
      </c>
      <c r="F52" s="18" t="s">
        <v>45</v>
      </c>
      <c r="G52" s="18" t="s">
        <v>11</v>
      </c>
      <c r="H52" s="18" t="s">
        <v>5</v>
      </c>
      <c r="I52" s="18" t="s">
        <v>12</v>
      </c>
      <c r="J52" s="18" t="s">
        <v>5</v>
      </c>
      <c r="K52" s="403" t="s">
        <v>47</v>
      </c>
      <c r="L52" s="403"/>
      <c r="M52" s="18" t="s">
        <v>2</v>
      </c>
      <c r="N52" s="300" t="s">
        <v>186</v>
      </c>
      <c r="O52" s="255" t="s">
        <v>187</v>
      </c>
      <c r="P52" s="29" t="s">
        <v>46</v>
      </c>
      <c r="R52" s="374" t="s">
        <v>238</v>
      </c>
    </row>
    <row r="53" spans="1:18">
      <c r="A53" s="4">
        <f>'15歳以下記録入力'!A77</f>
        <v>1</v>
      </c>
      <c r="B53" s="18" t="str">
        <f>'15歳以下記録入力'!B77</f>
        <v>U12W1</v>
      </c>
      <c r="C53" s="18" t="str">
        <f>'15歳以下記録入力'!C77</f>
        <v>女</v>
      </c>
      <c r="D53" s="18" t="str">
        <f>'15歳以下記録入力'!E77</f>
        <v/>
      </c>
      <c r="E53" s="18">
        <f>'15歳以下記録入力'!F77</f>
        <v>125</v>
      </c>
      <c r="F53" s="18">
        <f>'15歳以下記録入力'!X77</f>
        <v>0</v>
      </c>
      <c r="G53" s="18" t="str">
        <f>'15歳以下記録入力'!K77</f>
        <v>:.</v>
      </c>
      <c r="H53" s="18" t="e">
        <f>'15歳以下記録入力'!M77</f>
        <v>#N/A</v>
      </c>
      <c r="I53" s="18" t="str">
        <f>'15歳以下記録入力'!R77</f>
        <v>:.</v>
      </c>
      <c r="J53" s="18" t="e">
        <f>'15歳以下記録入力'!T77</f>
        <v>#N/A</v>
      </c>
      <c r="K53" s="414" t="str">
        <f>'15歳以下記録入力'!U77</f>
        <v>-:-.-</v>
      </c>
      <c r="L53" s="415"/>
      <c r="M53" s="18" t="str">
        <f>'15歳以下記録入力'!W77</f>
        <v>-</v>
      </c>
      <c r="N53" s="7" t="str">
        <f>IF('15歳以下記録入力'!AA77="","",VLOOKUP($B53,'15歳以下記録入力'!$B$8:$AC$145,26,FALSE))</f>
        <v>記載不要</v>
      </c>
      <c r="O53" s="7" t="str">
        <f>IF('15歳以下記録入力'!AB77="","",VLOOKUP($B53,'15歳以下記録入力'!$B$8:$AC$145,27,FALSE))</f>
        <v>-</v>
      </c>
      <c r="P53" s="274" t="str">
        <f>IF('15歳以下記録入力'!AC77="","",VLOOKUP($B53,'15歳以下記録入力'!$B$8:$AC$145,25,FALSE))</f>
        <v/>
      </c>
      <c r="R53" s="378">
        <f>'15歳以下記録入力'!Y77</f>
        <v>0</v>
      </c>
    </row>
    <row r="54" spans="1:18">
      <c r="A54" s="4">
        <f>'15歳以下記録入力'!A78</f>
        <v>2</v>
      </c>
      <c r="B54" s="18" t="str">
        <f>'15歳以下記録入力'!B78</f>
        <v>U12W2</v>
      </c>
      <c r="C54" s="18" t="str">
        <f>'15歳以下記録入力'!C78</f>
        <v>女</v>
      </c>
      <c r="D54" s="18" t="str">
        <f>'15歳以下記録入力'!E78</f>
        <v/>
      </c>
      <c r="E54" s="18">
        <f>'15歳以下記録入力'!F78</f>
        <v>125</v>
      </c>
      <c r="F54" s="18">
        <f>'15歳以下記録入力'!X78</f>
        <v>0</v>
      </c>
      <c r="G54" s="18" t="str">
        <f>'15歳以下記録入力'!K78</f>
        <v>:.</v>
      </c>
      <c r="H54" s="18" t="e">
        <f>'15歳以下記録入力'!M78</f>
        <v>#N/A</v>
      </c>
      <c r="I54" s="18" t="str">
        <f>'15歳以下記録入力'!R78</f>
        <v>:.</v>
      </c>
      <c r="J54" s="18" t="e">
        <f>'15歳以下記録入力'!T78</f>
        <v>#N/A</v>
      </c>
      <c r="K54" s="414" t="str">
        <f>'15歳以下記録入力'!U78</f>
        <v>-:-.-</v>
      </c>
      <c r="L54" s="415"/>
      <c r="M54" s="18" t="str">
        <f>'15歳以下記録入力'!W78</f>
        <v>-</v>
      </c>
      <c r="N54" s="7" t="str">
        <f>IF('15歳以下記録入力'!AA78="","",VLOOKUP($B54,'15歳以下記録入力'!$B$8:$AC$145,26,FALSE))</f>
        <v>記載不要</v>
      </c>
      <c r="O54" s="7" t="str">
        <f>IF('15歳以下記録入力'!AB78="","",VLOOKUP($B54,'15歳以下記録入力'!$B$8:$AC$145,27,FALSE))</f>
        <v>-</v>
      </c>
      <c r="P54" s="274" t="str">
        <f>IF('15歳以下記録入力'!AC78="","",VLOOKUP($B54,'15歳以下記録入力'!$B$8:$AC$145,25,FALSE))</f>
        <v/>
      </c>
      <c r="R54" s="378">
        <f>'15歳以下記録入力'!Y78</f>
        <v>0</v>
      </c>
    </row>
    <row r="55" spans="1:18">
      <c r="A55" s="4">
        <f>'15歳以下記録入力'!A79</f>
        <v>3</v>
      </c>
      <c r="B55" s="18" t="str">
        <f>'15歳以下記録入力'!B79</f>
        <v>U12W3</v>
      </c>
      <c r="C55" s="18" t="str">
        <f>'15歳以下記録入力'!C79</f>
        <v>女</v>
      </c>
      <c r="D55" s="18" t="str">
        <f>'15歳以下記録入力'!E79</f>
        <v/>
      </c>
      <c r="E55" s="18">
        <f>'15歳以下記録入力'!F79</f>
        <v>125</v>
      </c>
      <c r="F55" s="18">
        <f>'15歳以下記録入力'!X79</f>
        <v>0</v>
      </c>
      <c r="G55" s="18" t="str">
        <f>'15歳以下記録入力'!K79</f>
        <v>:.</v>
      </c>
      <c r="H55" s="18" t="e">
        <f>'15歳以下記録入力'!M79</f>
        <v>#N/A</v>
      </c>
      <c r="I55" s="18" t="str">
        <f>'15歳以下記録入力'!R79</f>
        <v>:.</v>
      </c>
      <c r="J55" s="18" t="e">
        <f>'15歳以下記録入力'!T79</f>
        <v>#N/A</v>
      </c>
      <c r="K55" s="414" t="str">
        <f>'15歳以下記録入力'!U79</f>
        <v>-:-.-</v>
      </c>
      <c r="L55" s="415"/>
      <c r="M55" s="18" t="str">
        <f>'15歳以下記録入力'!W79</f>
        <v>-</v>
      </c>
      <c r="N55" s="7" t="str">
        <f>IF('15歳以下記録入力'!AA79="","",VLOOKUP($B55,'15歳以下記録入力'!$B$8:$AC$145,26,FALSE))</f>
        <v>記載不要</v>
      </c>
      <c r="O55" s="7" t="str">
        <f>IF('15歳以下記録入力'!AB79="","",VLOOKUP($B55,'15歳以下記録入力'!$B$8:$AC$145,27,FALSE))</f>
        <v>-</v>
      </c>
      <c r="P55" s="274" t="str">
        <f>IF('15歳以下記録入力'!AC79="","",VLOOKUP($B55,'15歳以下記録入力'!$B$8:$AC$145,25,FALSE))</f>
        <v/>
      </c>
      <c r="R55" s="378">
        <f>'15歳以下記録入力'!Y79</f>
        <v>0</v>
      </c>
    </row>
    <row r="56" spans="1:18">
      <c r="A56" s="4">
        <f>'15歳以下記録入力'!A80</f>
        <v>4</v>
      </c>
      <c r="B56" s="18" t="str">
        <f>'15歳以下記録入力'!B80</f>
        <v>U12W4</v>
      </c>
      <c r="C56" s="18" t="str">
        <f>'15歳以下記録入力'!C80</f>
        <v>女</v>
      </c>
      <c r="D56" s="18" t="str">
        <f>'15歳以下記録入力'!E80</f>
        <v/>
      </c>
      <c r="E56" s="18">
        <f>'15歳以下記録入力'!F80</f>
        <v>125</v>
      </c>
      <c r="F56" s="18">
        <f>'15歳以下記録入力'!X80</f>
        <v>0</v>
      </c>
      <c r="G56" s="18" t="str">
        <f>'15歳以下記録入力'!K80</f>
        <v>:.</v>
      </c>
      <c r="H56" s="18" t="e">
        <f>'15歳以下記録入力'!M80</f>
        <v>#N/A</v>
      </c>
      <c r="I56" s="18" t="str">
        <f>'15歳以下記録入力'!R80</f>
        <v>:.</v>
      </c>
      <c r="J56" s="18" t="e">
        <f>'15歳以下記録入力'!T80</f>
        <v>#N/A</v>
      </c>
      <c r="K56" s="414" t="str">
        <f>'15歳以下記録入力'!U80</f>
        <v>-:-.-</v>
      </c>
      <c r="L56" s="415"/>
      <c r="M56" s="18" t="str">
        <f>'15歳以下記録入力'!W80</f>
        <v>-</v>
      </c>
      <c r="N56" s="7" t="str">
        <f>IF('15歳以下記録入力'!AA80="","",VLOOKUP($B56,'15歳以下記録入力'!$B$8:$AC$145,26,FALSE))</f>
        <v>記載不要</v>
      </c>
      <c r="O56" s="7" t="str">
        <f>IF('15歳以下記録入力'!AB80="","",VLOOKUP($B56,'15歳以下記録入力'!$B$8:$AC$145,27,FALSE))</f>
        <v>-</v>
      </c>
      <c r="P56" s="274" t="str">
        <f>IF('15歳以下記録入力'!AC80="","",VLOOKUP($B56,'15歳以下記録入力'!$B$8:$AC$145,25,FALSE))</f>
        <v/>
      </c>
      <c r="R56" s="378">
        <f>'15歳以下記録入力'!Y80</f>
        <v>0</v>
      </c>
    </row>
    <row r="57" spans="1:18">
      <c r="A57" s="4">
        <f>'15歳以下記録入力'!A81</f>
        <v>5</v>
      </c>
      <c r="B57" s="18" t="str">
        <f>'15歳以下記録入力'!B81</f>
        <v>U12W5</v>
      </c>
      <c r="C57" s="18" t="str">
        <f>'15歳以下記録入力'!C81</f>
        <v>女</v>
      </c>
      <c r="D57" s="18" t="str">
        <f>'15歳以下記録入力'!E81</f>
        <v/>
      </c>
      <c r="E57" s="18">
        <f>'15歳以下記録入力'!F81</f>
        <v>125</v>
      </c>
      <c r="F57" s="18">
        <f>'15歳以下記録入力'!X81</f>
        <v>0</v>
      </c>
      <c r="G57" s="18" t="str">
        <f>'15歳以下記録入力'!K81</f>
        <v>:.</v>
      </c>
      <c r="H57" s="18" t="e">
        <f>'15歳以下記録入力'!M81</f>
        <v>#N/A</v>
      </c>
      <c r="I57" s="18" t="str">
        <f>'15歳以下記録入力'!R81</f>
        <v>:.</v>
      </c>
      <c r="J57" s="18" t="e">
        <f>'15歳以下記録入力'!T81</f>
        <v>#N/A</v>
      </c>
      <c r="K57" s="414" t="str">
        <f>'15歳以下記録入力'!U81</f>
        <v>-:-.-</v>
      </c>
      <c r="L57" s="415"/>
      <c r="M57" s="18" t="str">
        <f>'15歳以下記録入力'!W81</f>
        <v>-</v>
      </c>
      <c r="N57" s="7" t="str">
        <f>IF('15歳以下記録入力'!AA81="","",VLOOKUP($B57,'15歳以下記録入力'!$B$8:$AC$145,26,FALSE))</f>
        <v>記載不要</v>
      </c>
      <c r="O57" s="7" t="str">
        <f>IF('15歳以下記録入力'!AB81="","",VLOOKUP($B57,'15歳以下記録入力'!$B$8:$AC$145,27,FALSE))</f>
        <v>-</v>
      </c>
      <c r="P57" s="274" t="str">
        <f>IF('15歳以下記録入力'!AC81="","",VLOOKUP($B57,'15歳以下記録入力'!$B$8:$AC$145,25,FALSE))</f>
        <v/>
      </c>
      <c r="R57" s="378">
        <f>'15歳以下記録入力'!Y81</f>
        <v>0</v>
      </c>
    </row>
    <row r="58" spans="1:18">
      <c r="A58" s="4">
        <f>'15歳以下記録入力'!A82</f>
        <v>6</v>
      </c>
      <c r="B58" s="18" t="str">
        <f>'15歳以下記録入力'!B82</f>
        <v>U12W6</v>
      </c>
      <c r="C58" s="18" t="str">
        <f>'15歳以下記録入力'!C82</f>
        <v>女</v>
      </c>
      <c r="D58" s="18" t="str">
        <f>'15歳以下記録入力'!E82</f>
        <v/>
      </c>
      <c r="E58" s="18">
        <f>'15歳以下記録入力'!F82</f>
        <v>125</v>
      </c>
      <c r="F58" s="18">
        <f>'15歳以下記録入力'!X82</f>
        <v>0</v>
      </c>
      <c r="G58" s="18" t="str">
        <f>'15歳以下記録入力'!K82</f>
        <v>:.</v>
      </c>
      <c r="H58" s="18" t="e">
        <f>'15歳以下記録入力'!M82</f>
        <v>#N/A</v>
      </c>
      <c r="I58" s="18" t="str">
        <f>'15歳以下記録入力'!R82</f>
        <v>:.</v>
      </c>
      <c r="J58" s="18" t="e">
        <f>'15歳以下記録入力'!T82</f>
        <v>#N/A</v>
      </c>
      <c r="K58" s="414" t="str">
        <f>'15歳以下記録入力'!U82</f>
        <v>-:-.-</v>
      </c>
      <c r="L58" s="415"/>
      <c r="M58" s="18" t="str">
        <f>'15歳以下記録入力'!W82</f>
        <v>-</v>
      </c>
      <c r="N58" s="7" t="str">
        <f>IF('15歳以下記録入力'!AA82="","",VLOOKUP($B58,'15歳以下記録入力'!$B$8:$AC$145,26,FALSE))</f>
        <v>記載不要</v>
      </c>
      <c r="O58" s="7" t="str">
        <f>IF('15歳以下記録入力'!AB82="","",VLOOKUP($B58,'15歳以下記録入力'!$B$8:$AC$145,27,FALSE))</f>
        <v>-</v>
      </c>
      <c r="P58" s="274" t="str">
        <f>IF('15歳以下記録入力'!AC82="","",VLOOKUP($B58,'15歳以下記録入力'!$B$8:$AC$145,25,FALSE))</f>
        <v/>
      </c>
      <c r="R58" s="378">
        <f>'15歳以下記録入力'!Y82</f>
        <v>0</v>
      </c>
    </row>
    <row r="59" spans="1:18">
      <c r="A59" s="4">
        <f>'15歳以下記録入力'!A83</f>
        <v>7</v>
      </c>
      <c r="B59" s="18" t="str">
        <f>'15歳以下記録入力'!B83</f>
        <v>U12W7</v>
      </c>
      <c r="C59" s="18" t="str">
        <f>'15歳以下記録入力'!C83</f>
        <v>女</v>
      </c>
      <c r="D59" s="18" t="str">
        <f>'15歳以下記録入力'!E83</f>
        <v/>
      </c>
      <c r="E59" s="18">
        <f>'15歳以下記録入力'!F83</f>
        <v>125</v>
      </c>
      <c r="F59" s="18">
        <f>'15歳以下記録入力'!X83</f>
        <v>0</v>
      </c>
      <c r="G59" s="18" t="str">
        <f>'15歳以下記録入力'!K83</f>
        <v>:.</v>
      </c>
      <c r="H59" s="18" t="e">
        <f>'15歳以下記録入力'!M83</f>
        <v>#N/A</v>
      </c>
      <c r="I59" s="18" t="str">
        <f>'15歳以下記録入力'!R83</f>
        <v>:.</v>
      </c>
      <c r="J59" s="18" t="e">
        <f>'15歳以下記録入力'!T83</f>
        <v>#N/A</v>
      </c>
      <c r="K59" s="414" t="str">
        <f>'15歳以下記録入力'!U83</f>
        <v>-:-.-</v>
      </c>
      <c r="L59" s="415"/>
      <c r="M59" s="18" t="str">
        <f>'15歳以下記録入力'!W83</f>
        <v>-</v>
      </c>
      <c r="N59" s="7" t="str">
        <f>IF('15歳以下記録入力'!AA83="","",VLOOKUP($B59,'15歳以下記録入力'!$B$8:$AC$145,26,FALSE))</f>
        <v>記載不要</v>
      </c>
      <c r="O59" s="7" t="str">
        <f>IF('15歳以下記録入力'!AB83="","",VLOOKUP($B59,'15歳以下記録入力'!$B$8:$AC$145,27,FALSE))</f>
        <v>-</v>
      </c>
      <c r="P59" s="274" t="str">
        <f>IF('15歳以下記録入力'!AC83="","",VLOOKUP($B59,'15歳以下記録入力'!$B$8:$AC$145,25,FALSE))</f>
        <v/>
      </c>
      <c r="R59" s="378">
        <f>'15歳以下記録入力'!Y83</f>
        <v>0</v>
      </c>
    </row>
    <row r="60" spans="1:18">
      <c r="A60" s="4">
        <f>'15歳以下記録入力'!A84</f>
        <v>8</v>
      </c>
      <c r="B60" s="18" t="str">
        <f>'15歳以下記録入力'!B84</f>
        <v>U12W8</v>
      </c>
      <c r="C60" s="18" t="str">
        <f>'15歳以下記録入力'!C84</f>
        <v>女</v>
      </c>
      <c r="D60" s="18" t="str">
        <f>'15歳以下記録入力'!E84</f>
        <v/>
      </c>
      <c r="E60" s="18">
        <f>'15歳以下記録入力'!F84</f>
        <v>125</v>
      </c>
      <c r="F60" s="18">
        <f>'15歳以下記録入力'!X84</f>
        <v>0</v>
      </c>
      <c r="G60" s="18" t="str">
        <f>'15歳以下記録入力'!K84</f>
        <v>:.</v>
      </c>
      <c r="H60" s="18" t="e">
        <f>'15歳以下記録入力'!M84</f>
        <v>#N/A</v>
      </c>
      <c r="I60" s="18" t="str">
        <f>'15歳以下記録入力'!R84</f>
        <v>:.</v>
      </c>
      <c r="J60" s="18" t="e">
        <f>'15歳以下記録入力'!T84</f>
        <v>#N/A</v>
      </c>
      <c r="K60" s="414" t="str">
        <f>'15歳以下記録入力'!U84</f>
        <v>-:-.-</v>
      </c>
      <c r="L60" s="415"/>
      <c r="M60" s="18" t="str">
        <f>'15歳以下記録入力'!W84</f>
        <v>-</v>
      </c>
      <c r="N60" s="7" t="str">
        <f>IF('15歳以下記録入力'!AA84="","",VLOOKUP($B60,'15歳以下記録入力'!$B$8:$AC$145,26,FALSE))</f>
        <v>記載不要</v>
      </c>
      <c r="O60" s="7" t="str">
        <f>IF('15歳以下記録入力'!AB84="","",VLOOKUP($B60,'15歳以下記録入力'!$B$8:$AC$145,27,FALSE))</f>
        <v>-</v>
      </c>
      <c r="P60" s="274" t="str">
        <f>IF('15歳以下記録入力'!AC84="","",VLOOKUP($B60,'15歳以下記録入力'!$B$8:$AC$145,25,FALSE))</f>
        <v/>
      </c>
      <c r="R60" s="378">
        <f>'15歳以下記録入力'!Y84</f>
        <v>0</v>
      </c>
    </row>
    <row r="61" spans="1:18">
      <c r="A61" s="4">
        <f>'15歳以下記録入力'!A85</f>
        <v>9</v>
      </c>
      <c r="B61" s="18" t="str">
        <f>'15歳以下記録入力'!B85</f>
        <v>U12W9</v>
      </c>
      <c r="C61" s="18" t="str">
        <f>'15歳以下記録入力'!C85</f>
        <v>女</v>
      </c>
      <c r="D61" s="18" t="str">
        <f>'15歳以下記録入力'!E85</f>
        <v/>
      </c>
      <c r="E61" s="18">
        <f>'15歳以下記録入力'!F85</f>
        <v>125</v>
      </c>
      <c r="F61" s="18">
        <f>'15歳以下記録入力'!X85</f>
        <v>0</v>
      </c>
      <c r="G61" s="18" t="str">
        <f>'15歳以下記録入力'!K85</f>
        <v>:.</v>
      </c>
      <c r="H61" s="18" t="e">
        <f>'15歳以下記録入力'!M85</f>
        <v>#N/A</v>
      </c>
      <c r="I61" s="18" t="str">
        <f>'15歳以下記録入力'!R85</f>
        <v>:.</v>
      </c>
      <c r="J61" s="18" t="e">
        <f>'15歳以下記録入力'!T85</f>
        <v>#N/A</v>
      </c>
      <c r="K61" s="414" t="str">
        <f>'15歳以下記録入力'!U85</f>
        <v>-:-.-</v>
      </c>
      <c r="L61" s="415"/>
      <c r="M61" s="18" t="str">
        <f>'15歳以下記録入力'!W85</f>
        <v>-</v>
      </c>
      <c r="N61" s="7" t="str">
        <f>IF('15歳以下記録入力'!AA85="","",VLOOKUP($B61,'15歳以下記録入力'!$B$8:$AC$145,26,FALSE))</f>
        <v>記載不要</v>
      </c>
      <c r="O61" s="7" t="str">
        <f>IF('15歳以下記録入力'!AB85="","",VLOOKUP($B61,'15歳以下記録入力'!$B$8:$AC$145,27,FALSE))</f>
        <v>-</v>
      </c>
      <c r="P61" s="274" t="str">
        <f>IF('15歳以下記録入力'!AC85="","",VLOOKUP($B61,'15歳以下記録入力'!$B$8:$AC$145,25,FALSE))</f>
        <v/>
      </c>
      <c r="R61" s="378">
        <f>'15歳以下記録入力'!Y85</f>
        <v>0</v>
      </c>
    </row>
    <row r="62" spans="1:18">
      <c r="A62" s="4">
        <f>'15歳以下記録入力'!A86</f>
        <v>10</v>
      </c>
      <c r="B62" s="18" t="str">
        <f>'15歳以下記録入力'!B86</f>
        <v>U12W10</v>
      </c>
      <c r="C62" s="18" t="str">
        <f>'15歳以下記録入力'!C86</f>
        <v>女</v>
      </c>
      <c r="D62" s="18" t="str">
        <f>'15歳以下記録入力'!E86</f>
        <v/>
      </c>
      <c r="E62" s="18">
        <f>'15歳以下記録入力'!F86</f>
        <v>125</v>
      </c>
      <c r="F62" s="18">
        <f>'15歳以下記録入力'!X86</f>
        <v>0</v>
      </c>
      <c r="G62" s="18" t="str">
        <f>'15歳以下記録入力'!K86</f>
        <v>:.</v>
      </c>
      <c r="H62" s="18" t="e">
        <f>'15歳以下記録入力'!M86</f>
        <v>#N/A</v>
      </c>
      <c r="I62" s="18" t="str">
        <f>'15歳以下記録入力'!R86</f>
        <v>:.</v>
      </c>
      <c r="J62" s="18" t="e">
        <f>'15歳以下記録入力'!T86</f>
        <v>#N/A</v>
      </c>
      <c r="K62" s="414" t="str">
        <f>'15歳以下記録入力'!U86</f>
        <v>-:-.-</v>
      </c>
      <c r="L62" s="415"/>
      <c r="M62" s="18" t="str">
        <f>'15歳以下記録入力'!W86</f>
        <v>-</v>
      </c>
      <c r="N62" s="7" t="str">
        <f>IF('15歳以下記録入力'!AA86="","",VLOOKUP($B62,'15歳以下記録入力'!$B$8:$AC$145,26,FALSE))</f>
        <v>記載不要</v>
      </c>
      <c r="O62" s="7" t="str">
        <f>IF('15歳以下記録入力'!AB86="","",VLOOKUP($B62,'15歳以下記録入力'!$B$8:$AC$145,27,FALSE))</f>
        <v>-</v>
      </c>
      <c r="P62" s="274" t="str">
        <f>IF('15歳以下記録入力'!AC86="","",VLOOKUP($B62,'15歳以下記録入力'!$B$8:$AC$145,25,FALSE))</f>
        <v/>
      </c>
      <c r="R62" s="378">
        <f>'15歳以下記録入力'!Y86</f>
        <v>0</v>
      </c>
    </row>
    <row r="63" spans="1:18">
      <c r="A63" s="4">
        <f>'15歳以下記録入力'!A87</f>
        <v>11</v>
      </c>
      <c r="B63" s="18" t="str">
        <f>'15歳以下記録入力'!B87</f>
        <v>U12W11</v>
      </c>
      <c r="C63" s="18" t="str">
        <f>'15歳以下記録入力'!C87</f>
        <v>女</v>
      </c>
      <c r="D63" s="18" t="str">
        <f>'15歳以下記録入力'!E87</f>
        <v/>
      </c>
      <c r="E63" s="18">
        <f>'15歳以下記録入力'!F87</f>
        <v>125</v>
      </c>
      <c r="F63" s="18">
        <f>'15歳以下記録入力'!X87</f>
        <v>0</v>
      </c>
      <c r="G63" s="18" t="str">
        <f>'15歳以下記録入力'!K87</f>
        <v>:.</v>
      </c>
      <c r="H63" s="18" t="e">
        <f>'15歳以下記録入力'!M87</f>
        <v>#N/A</v>
      </c>
      <c r="I63" s="18" t="str">
        <f>'15歳以下記録入力'!R87</f>
        <v>:.</v>
      </c>
      <c r="J63" s="18" t="e">
        <f>'15歳以下記録入力'!T87</f>
        <v>#N/A</v>
      </c>
      <c r="K63" s="414" t="str">
        <f>'15歳以下記録入力'!U87</f>
        <v>-:-.-</v>
      </c>
      <c r="L63" s="415"/>
      <c r="M63" s="18" t="str">
        <f>'15歳以下記録入力'!W87</f>
        <v>-</v>
      </c>
      <c r="N63" s="7" t="str">
        <f>IF('15歳以下記録入力'!AA87="","",VLOOKUP($B63,'15歳以下記録入力'!$B$8:$AC$145,26,FALSE))</f>
        <v>記載不要</v>
      </c>
      <c r="O63" s="7" t="str">
        <f>IF('15歳以下記録入力'!AB87="","",VLOOKUP($B63,'15歳以下記録入力'!$B$8:$AC$145,27,FALSE))</f>
        <v>-</v>
      </c>
      <c r="P63" s="274" t="str">
        <f>IF('15歳以下記録入力'!AC87="","",VLOOKUP($B63,'15歳以下記録入力'!$B$8:$AC$145,25,FALSE))</f>
        <v/>
      </c>
      <c r="R63" s="378">
        <f>'15歳以下記録入力'!Y87</f>
        <v>0</v>
      </c>
    </row>
    <row r="64" spans="1:18">
      <c r="A64" s="4">
        <f>'15歳以下記録入力'!A88</f>
        <v>12</v>
      </c>
      <c r="B64" s="18" t="str">
        <f>'15歳以下記録入力'!B88</f>
        <v>U12W12</v>
      </c>
      <c r="C64" s="18" t="str">
        <f>'15歳以下記録入力'!C88</f>
        <v>女</v>
      </c>
      <c r="D64" s="18" t="str">
        <f>'15歳以下記録入力'!E88</f>
        <v/>
      </c>
      <c r="E64" s="18">
        <f>'15歳以下記録入力'!F88</f>
        <v>125</v>
      </c>
      <c r="F64" s="18">
        <f>'15歳以下記録入力'!X88</f>
        <v>0</v>
      </c>
      <c r="G64" s="18" t="str">
        <f>'15歳以下記録入力'!K88</f>
        <v>:.</v>
      </c>
      <c r="H64" s="18" t="e">
        <f>'15歳以下記録入力'!M88</f>
        <v>#N/A</v>
      </c>
      <c r="I64" s="18" t="str">
        <f>'15歳以下記録入力'!R88</f>
        <v>:.</v>
      </c>
      <c r="J64" s="18" t="e">
        <f>'15歳以下記録入力'!T88</f>
        <v>#N/A</v>
      </c>
      <c r="K64" s="414" t="str">
        <f>'15歳以下記録入力'!U88</f>
        <v>-:-.-</v>
      </c>
      <c r="L64" s="415"/>
      <c r="M64" s="18" t="str">
        <f>'15歳以下記録入力'!W88</f>
        <v>-</v>
      </c>
      <c r="N64" s="7" t="str">
        <f>IF('15歳以下記録入力'!AA88="","",VLOOKUP($B64,'15歳以下記録入力'!$B$8:$AC$145,26,FALSE))</f>
        <v>記載不要</v>
      </c>
      <c r="O64" s="7" t="str">
        <f>IF('15歳以下記録入力'!AB88="","",VLOOKUP($B64,'15歳以下記録入力'!$B$8:$AC$145,27,FALSE))</f>
        <v>-</v>
      </c>
      <c r="P64" s="274" t="str">
        <f>IF('15歳以下記録入力'!AC88="","",VLOOKUP($B64,'15歳以下記録入力'!$B$8:$AC$145,25,FALSE))</f>
        <v/>
      </c>
      <c r="R64" s="378">
        <f>'15歳以下記録入力'!Y88</f>
        <v>0</v>
      </c>
    </row>
    <row r="65" spans="1:18">
      <c r="A65" s="4">
        <f>'15歳以下記録入力'!A89</f>
        <v>13</v>
      </c>
      <c r="B65" s="18" t="str">
        <f>'15歳以下記録入力'!B89</f>
        <v>U12W13</v>
      </c>
      <c r="C65" s="18" t="str">
        <f>'15歳以下記録入力'!C89</f>
        <v>女</v>
      </c>
      <c r="D65" s="18" t="str">
        <f>'15歳以下記録入力'!E89</f>
        <v/>
      </c>
      <c r="E65" s="18">
        <f>'15歳以下記録入力'!F89</f>
        <v>125</v>
      </c>
      <c r="F65" s="18">
        <f>'15歳以下記録入力'!X89</f>
        <v>0</v>
      </c>
      <c r="G65" s="18" t="str">
        <f>'15歳以下記録入力'!K89</f>
        <v>:.</v>
      </c>
      <c r="H65" s="18" t="e">
        <f>'15歳以下記録入力'!M89</f>
        <v>#N/A</v>
      </c>
      <c r="I65" s="18" t="str">
        <f>'15歳以下記録入力'!R89</f>
        <v>:.</v>
      </c>
      <c r="J65" s="18" t="e">
        <f>'15歳以下記録入力'!T89</f>
        <v>#N/A</v>
      </c>
      <c r="K65" s="414" t="str">
        <f>'15歳以下記録入力'!U89</f>
        <v>-:-.-</v>
      </c>
      <c r="L65" s="415"/>
      <c r="M65" s="18" t="str">
        <f>'15歳以下記録入力'!W89</f>
        <v>-</v>
      </c>
      <c r="N65" s="7" t="str">
        <f>IF('15歳以下記録入力'!AA89="","",VLOOKUP($B65,'15歳以下記録入力'!$B$8:$AC$145,26,FALSE))</f>
        <v>記載不要</v>
      </c>
      <c r="O65" s="7" t="str">
        <f>IF('15歳以下記録入力'!AB89="","",VLOOKUP($B65,'15歳以下記録入力'!$B$8:$AC$145,27,FALSE))</f>
        <v>-</v>
      </c>
      <c r="P65" s="274" t="str">
        <f>IF('15歳以下記録入力'!AC89="","",VLOOKUP($B65,'15歳以下記録入力'!$B$8:$AC$145,25,FALSE))</f>
        <v/>
      </c>
      <c r="R65" s="378">
        <f>'15歳以下記録入力'!Y89</f>
        <v>0</v>
      </c>
    </row>
    <row r="66" spans="1:18">
      <c r="A66" s="4">
        <f>'15歳以下記録入力'!A90</f>
        <v>14</v>
      </c>
      <c r="B66" s="18" t="str">
        <f>'15歳以下記録入力'!B90</f>
        <v>U12W14</v>
      </c>
      <c r="C66" s="18" t="str">
        <f>'15歳以下記録入力'!C90</f>
        <v>女</v>
      </c>
      <c r="D66" s="18" t="str">
        <f>'15歳以下記録入力'!E90</f>
        <v/>
      </c>
      <c r="E66" s="18">
        <f>'15歳以下記録入力'!F90</f>
        <v>125</v>
      </c>
      <c r="F66" s="18">
        <f>'15歳以下記録入力'!X90</f>
        <v>0</v>
      </c>
      <c r="G66" s="18" t="str">
        <f>'15歳以下記録入力'!K90</f>
        <v>:.</v>
      </c>
      <c r="H66" s="18" t="e">
        <f>'15歳以下記録入力'!M90</f>
        <v>#N/A</v>
      </c>
      <c r="I66" s="18" t="str">
        <f>'15歳以下記録入力'!R90</f>
        <v>:.</v>
      </c>
      <c r="J66" s="18" t="e">
        <f>'15歳以下記録入力'!T90</f>
        <v>#N/A</v>
      </c>
      <c r="K66" s="414" t="str">
        <f>'15歳以下記録入力'!U90</f>
        <v>-:-.-</v>
      </c>
      <c r="L66" s="415"/>
      <c r="M66" s="18" t="str">
        <f>'15歳以下記録入力'!W90</f>
        <v>-</v>
      </c>
      <c r="N66" s="7" t="str">
        <f>IF('15歳以下記録入力'!AA90="","",VLOOKUP($B66,'15歳以下記録入力'!$B$8:$AC$145,26,FALSE))</f>
        <v>記載不要</v>
      </c>
      <c r="O66" s="7" t="str">
        <f>IF('15歳以下記録入力'!AB90="","",VLOOKUP($B66,'15歳以下記録入力'!$B$8:$AC$145,27,FALSE))</f>
        <v>-</v>
      </c>
      <c r="P66" s="274" t="str">
        <f>IF('15歳以下記録入力'!AC90="","",VLOOKUP($B66,'15歳以下記録入力'!$B$8:$AC$145,25,FALSE))</f>
        <v/>
      </c>
      <c r="R66" s="378">
        <f>'15歳以下記録入力'!Y90</f>
        <v>0</v>
      </c>
    </row>
    <row r="67" spans="1:18">
      <c r="A67" s="4">
        <f>'15歳以下記録入力'!A91</f>
        <v>15</v>
      </c>
      <c r="B67" s="18" t="str">
        <f>'15歳以下記録入力'!B91</f>
        <v>U12W15</v>
      </c>
      <c r="C67" s="18" t="str">
        <f>'15歳以下記録入力'!C91</f>
        <v>女</v>
      </c>
      <c r="D67" s="18" t="str">
        <f>'15歳以下記録入力'!E91</f>
        <v/>
      </c>
      <c r="E67" s="18">
        <f>'15歳以下記録入力'!F91</f>
        <v>125</v>
      </c>
      <c r="F67" s="18">
        <f>'15歳以下記録入力'!X91</f>
        <v>0</v>
      </c>
      <c r="G67" s="18" t="str">
        <f>'15歳以下記録入力'!K91</f>
        <v>:.</v>
      </c>
      <c r="H67" s="18" t="e">
        <f>'15歳以下記録入力'!M91</f>
        <v>#N/A</v>
      </c>
      <c r="I67" s="18" t="str">
        <f>'15歳以下記録入力'!R91</f>
        <v>:.</v>
      </c>
      <c r="J67" s="18" t="e">
        <f>'15歳以下記録入力'!T91</f>
        <v>#N/A</v>
      </c>
      <c r="K67" s="414" t="str">
        <f>'15歳以下記録入力'!U91</f>
        <v>-:-.-</v>
      </c>
      <c r="L67" s="415"/>
      <c r="M67" s="18" t="str">
        <f>'15歳以下記録入力'!W91</f>
        <v>-</v>
      </c>
      <c r="N67" s="7" t="str">
        <f>IF('15歳以下記録入力'!AA91="","",VLOOKUP($B67,'15歳以下記録入力'!$B$8:$AC$145,26,FALSE))</f>
        <v>記載不要</v>
      </c>
      <c r="O67" s="7" t="str">
        <f>IF('15歳以下記録入力'!AB91="","",VLOOKUP($B67,'15歳以下記録入力'!$B$8:$AC$145,27,FALSE))</f>
        <v>-</v>
      </c>
      <c r="P67" s="274" t="str">
        <f>IF('15歳以下記録入力'!AC91="","",VLOOKUP($B67,'15歳以下記録入力'!$B$8:$AC$145,25,FALSE))</f>
        <v/>
      </c>
      <c r="R67" s="378">
        <f>'15歳以下記録入力'!Y91</f>
        <v>0</v>
      </c>
    </row>
    <row r="68" spans="1:18">
      <c r="A68" s="4">
        <f>'15歳以下記録入力'!A92</f>
        <v>16</v>
      </c>
      <c r="B68" s="18" t="str">
        <f>'15歳以下記録入力'!B92</f>
        <v>U12W16</v>
      </c>
      <c r="C68" s="18" t="str">
        <f>'15歳以下記録入力'!C92</f>
        <v>女</v>
      </c>
      <c r="D68" s="18" t="str">
        <f>'15歳以下記録入力'!E92</f>
        <v/>
      </c>
      <c r="E68" s="18">
        <f>'15歳以下記録入力'!F92</f>
        <v>125</v>
      </c>
      <c r="F68" s="18">
        <f>'15歳以下記録入力'!X92</f>
        <v>0</v>
      </c>
      <c r="G68" s="18" t="str">
        <f>'15歳以下記録入力'!K92</f>
        <v>:.</v>
      </c>
      <c r="H68" s="18" t="e">
        <f>'15歳以下記録入力'!M92</f>
        <v>#N/A</v>
      </c>
      <c r="I68" s="18" t="str">
        <f>'15歳以下記録入力'!R92</f>
        <v>:.</v>
      </c>
      <c r="J68" s="18" t="e">
        <f>'15歳以下記録入力'!T92</f>
        <v>#N/A</v>
      </c>
      <c r="K68" s="414" t="str">
        <f>'15歳以下記録入力'!U92</f>
        <v>-:-.-</v>
      </c>
      <c r="L68" s="415"/>
      <c r="M68" s="18" t="str">
        <f>'15歳以下記録入力'!W92</f>
        <v>-</v>
      </c>
      <c r="N68" s="7" t="str">
        <f>IF('15歳以下記録入力'!AA92="","",VLOOKUP($B68,'15歳以下記録入力'!$B$8:$AC$145,26,FALSE))</f>
        <v>記載不要</v>
      </c>
      <c r="O68" s="7" t="str">
        <f>IF('15歳以下記録入力'!AB92="","",VLOOKUP($B68,'15歳以下記録入力'!$B$8:$AC$145,27,FALSE))</f>
        <v>-</v>
      </c>
      <c r="P68" s="274" t="str">
        <f>IF('15歳以下記録入力'!AC92="","",VLOOKUP($B68,'15歳以下記録入力'!$B$8:$AC$145,25,FALSE))</f>
        <v/>
      </c>
      <c r="R68" s="378">
        <f>'15歳以下記録入力'!Y92</f>
        <v>0</v>
      </c>
    </row>
    <row r="69" spans="1:18">
      <c r="A69" s="4">
        <f>'15歳以下記録入力'!A93</f>
        <v>17</v>
      </c>
      <c r="B69" s="18" t="str">
        <f>'15歳以下記録入力'!B93</f>
        <v>U12W17</v>
      </c>
      <c r="C69" s="18" t="str">
        <f>'15歳以下記録入力'!C93</f>
        <v>女</v>
      </c>
      <c r="D69" s="18" t="str">
        <f>'15歳以下記録入力'!E93</f>
        <v/>
      </c>
      <c r="E69" s="18">
        <f>'15歳以下記録入力'!F93</f>
        <v>125</v>
      </c>
      <c r="F69" s="18">
        <f>'15歳以下記録入力'!X93</f>
        <v>0</v>
      </c>
      <c r="G69" s="18" t="str">
        <f>'15歳以下記録入力'!K93</f>
        <v>:.</v>
      </c>
      <c r="H69" s="18" t="e">
        <f>'15歳以下記録入力'!M93</f>
        <v>#N/A</v>
      </c>
      <c r="I69" s="18" t="str">
        <f>'15歳以下記録入力'!R93</f>
        <v>:.</v>
      </c>
      <c r="J69" s="18" t="e">
        <f>'15歳以下記録入力'!T93</f>
        <v>#N/A</v>
      </c>
      <c r="K69" s="414" t="str">
        <f>'15歳以下記録入力'!U93</f>
        <v>-:-.-</v>
      </c>
      <c r="L69" s="415"/>
      <c r="M69" s="18" t="str">
        <f>'15歳以下記録入力'!W93</f>
        <v>-</v>
      </c>
      <c r="N69" s="7" t="str">
        <f>IF('15歳以下記録入力'!AA93="","",VLOOKUP($B69,'15歳以下記録入力'!$B$8:$AC$145,26,FALSE))</f>
        <v>記載不要</v>
      </c>
      <c r="O69" s="7" t="str">
        <f>IF('15歳以下記録入力'!AB93="","",VLOOKUP($B69,'15歳以下記録入力'!$B$8:$AC$145,27,FALSE))</f>
        <v>-</v>
      </c>
      <c r="P69" s="274" t="str">
        <f>IF('15歳以下記録入力'!AC93="","",VLOOKUP($B69,'15歳以下記録入力'!$B$8:$AC$145,25,FALSE))</f>
        <v/>
      </c>
      <c r="R69" s="378">
        <f>'15歳以下記録入力'!Y93</f>
        <v>0</v>
      </c>
    </row>
    <row r="70" spans="1:18">
      <c r="A70" s="4">
        <f>'15歳以下記録入力'!A94</f>
        <v>18</v>
      </c>
      <c r="B70" s="18" t="str">
        <f>'15歳以下記録入力'!B94</f>
        <v>U12W18</v>
      </c>
      <c r="C70" s="18" t="str">
        <f>'15歳以下記録入力'!C94</f>
        <v>女</v>
      </c>
      <c r="D70" s="18" t="str">
        <f>'15歳以下記録入力'!E94</f>
        <v/>
      </c>
      <c r="E70" s="18">
        <f>'15歳以下記録入力'!F94</f>
        <v>125</v>
      </c>
      <c r="F70" s="18">
        <f>'15歳以下記録入力'!X94</f>
        <v>0</v>
      </c>
      <c r="G70" s="18" t="str">
        <f>'15歳以下記録入力'!K94</f>
        <v>:.</v>
      </c>
      <c r="H70" s="18" t="e">
        <f>'15歳以下記録入力'!M94</f>
        <v>#N/A</v>
      </c>
      <c r="I70" s="18" t="str">
        <f>'15歳以下記録入力'!R94</f>
        <v>:.</v>
      </c>
      <c r="J70" s="18" t="e">
        <f>'15歳以下記録入力'!T94</f>
        <v>#N/A</v>
      </c>
      <c r="K70" s="414" t="str">
        <f>'15歳以下記録入力'!U94</f>
        <v>-:-.-</v>
      </c>
      <c r="L70" s="415"/>
      <c r="M70" s="18" t="str">
        <f>'15歳以下記録入力'!W94</f>
        <v>-</v>
      </c>
      <c r="N70" s="7" t="str">
        <f>IF('15歳以下記録入力'!AA94="","",VLOOKUP($B70,'15歳以下記録入力'!$B$8:$AC$145,26,FALSE))</f>
        <v>記載不要</v>
      </c>
      <c r="O70" s="7" t="str">
        <f>IF('15歳以下記録入力'!AB94="","",VLOOKUP($B70,'15歳以下記録入力'!$B$8:$AC$145,27,FALSE))</f>
        <v>-</v>
      </c>
      <c r="P70" s="274" t="str">
        <f>IF('15歳以下記録入力'!AC94="","",VLOOKUP($B70,'15歳以下記録入力'!$B$8:$AC$145,25,FALSE))</f>
        <v/>
      </c>
      <c r="R70" s="378">
        <f>'15歳以下記録入力'!Y94</f>
        <v>0</v>
      </c>
    </row>
    <row r="71" spans="1:18">
      <c r="A71" s="4">
        <f>'15歳以下記録入力'!A95</f>
        <v>19</v>
      </c>
      <c r="B71" s="18" t="str">
        <f>'15歳以下記録入力'!B95</f>
        <v>U12W19</v>
      </c>
      <c r="C71" s="18" t="str">
        <f>'15歳以下記録入力'!C95</f>
        <v>女</v>
      </c>
      <c r="D71" s="18" t="str">
        <f>'15歳以下記録入力'!E95</f>
        <v/>
      </c>
      <c r="E71" s="18">
        <f>'15歳以下記録入力'!F95</f>
        <v>125</v>
      </c>
      <c r="F71" s="18">
        <f>'15歳以下記録入力'!X95</f>
        <v>0</v>
      </c>
      <c r="G71" s="18" t="str">
        <f>'15歳以下記録入力'!K95</f>
        <v>:.</v>
      </c>
      <c r="H71" s="18" t="e">
        <f>'15歳以下記録入力'!M95</f>
        <v>#N/A</v>
      </c>
      <c r="I71" s="18" t="str">
        <f>'15歳以下記録入力'!R95</f>
        <v>:.</v>
      </c>
      <c r="J71" s="18" t="e">
        <f>'15歳以下記録入力'!T95</f>
        <v>#N/A</v>
      </c>
      <c r="K71" s="414" t="str">
        <f>'15歳以下記録入力'!U95</f>
        <v>-:-.-</v>
      </c>
      <c r="L71" s="415"/>
      <c r="M71" s="18" t="str">
        <f>'15歳以下記録入力'!W95</f>
        <v>-</v>
      </c>
      <c r="N71" s="7" t="str">
        <f>IF('15歳以下記録入力'!AA95="","",VLOOKUP($B71,'15歳以下記録入力'!$B$8:$AC$145,26,FALSE))</f>
        <v>記載不要</v>
      </c>
      <c r="O71" s="7" t="str">
        <f>IF('15歳以下記録入力'!AB95="","",VLOOKUP($B71,'15歳以下記録入力'!$B$8:$AC$145,27,FALSE))</f>
        <v>-</v>
      </c>
      <c r="P71" s="274" t="str">
        <f>IF('15歳以下記録入力'!AC95="","",VLOOKUP($B71,'15歳以下記録入力'!$B$8:$AC$145,25,FALSE))</f>
        <v/>
      </c>
      <c r="R71" s="378">
        <f>'15歳以下記録入力'!Y95</f>
        <v>0</v>
      </c>
    </row>
    <row r="72" spans="1:18">
      <c r="A72" s="4">
        <f>'15歳以下記録入力'!A96</f>
        <v>20</v>
      </c>
      <c r="B72" s="18" t="str">
        <f>'15歳以下記録入力'!B96</f>
        <v>U12W20</v>
      </c>
      <c r="C72" s="18" t="str">
        <f>'15歳以下記録入力'!C96</f>
        <v>女</v>
      </c>
      <c r="D72" s="18" t="str">
        <f>'15歳以下記録入力'!E96</f>
        <v/>
      </c>
      <c r="E72" s="18">
        <f>'15歳以下記録入力'!F96</f>
        <v>125</v>
      </c>
      <c r="F72" s="18">
        <f>'15歳以下記録入力'!X96</f>
        <v>0</v>
      </c>
      <c r="G72" s="18" t="str">
        <f>'15歳以下記録入力'!K96</f>
        <v>:.</v>
      </c>
      <c r="H72" s="18" t="e">
        <f>'15歳以下記録入力'!M96</f>
        <v>#N/A</v>
      </c>
      <c r="I72" s="18" t="str">
        <f>'15歳以下記録入力'!R96</f>
        <v>:.</v>
      </c>
      <c r="J72" s="18" t="e">
        <f>'15歳以下記録入力'!T96</f>
        <v>#N/A</v>
      </c>
      <c r="K72" s="414" t="str">
        <f>'15歳以下記録入力'!U96</f>
        <v>-:-.-</v>
      </c>
      <c r="L72" s="415"/>
      <c r="M72" s="18" t="str">
        <f>'15歳以下記録入力'!W96</f>
        <v>-</v>
      </c>
      <c r="N72" s="7" t="str">
        <f>IF('15歳以下記録入力'!AA96="","",VLOOKUP($B72,'15歳以下記録入力'!$B$8:$AC$145,26,FALSE))</f>
        <v>記載不要</v>
      </c>
      <c r="O72" s="7" t="str">
        <f>IF('15歳以下記録入力'!AB96="","",VLOOKUP($B72,'15歳以下記録入力'!$B$8:$AC$145,27,FALSE))</f>
        <v>-</v>
      </c>
      <c r="P72" s="274" t="str">
        <f>IF('15歳以下記録入力'!AC96="","",VLOOKUP($B72,'15歳以下記録入力'!$B$8:$AC$145,25,FALSE))</f>
        <v/>
      </c>
      <c r="R72" s="378">
        <f>'15歳以下記録入力'!Y96</f>
        <v>0</v>
      </c>
    </row>
    <row r="73" spans="1:18">
      <c r="A73" s="4"/>
      <c r="B73" s="18"/>
      <c r="C73" s="18"/>
      <c r="D73" s="18"/>
      <c r="E73" s="18"/>
      <c r="F73" s="18"/>
      <c r="G73" s="18"/>
      <c r="H73" s="18"/>
      <c r="I73" s="18"/>
      <c r="J73" s="18"/>
      <c r="K73" s="18"/>
      <c r="L73" s="18"/>
      <c r="M73" s="18"/>
      <c r="N73" s="7"/>
      <c r="O73" s="18"/>
      <c r="P73" s="29"/>
      <c r="R73" s="376"/>
    </row>
    <row r="74" spans="1:18" ht="17">
      <c r="A74" s="30" t="s">
        <v>63</v>
      </c>
      <c r="B74" s="31"/>
      <c r="C74" s="31"/>
      <c r="D74" s="31"/>
      <c r="E74" s="31"/>
      <c r="F74" s="31"/>
      <c r="G74" s="31"/>
      <c r="H74" s="31"/>
      <c r="I74" s="31"/>
      <c r="J74" s="31"/>
      <c r="K74" s="31"/>
      <c r="L74" s="31"/>
      <c r="M74" s="31"/>
      <c r="N74" s="31"/>
      <c r="O74" s="304"/>
      <c r="P74" s="302"/>
      <c r="R74" s="373"/>
    </row>
    <row r="75" spans="1:18">
      <c r="A75" s="4"/>
      <c r="B75" s="18" t="s">
        <v>3</v>
      </c>
      <c r="C75" s="19" t="s">
        <v>4</v>
      </c>
      <c r="D75" s="322" t="s">
        <v>231</v>
      </c>
      <c r="E75" s="18" t="s">
        <v>9</v>
      </c>
      <c r="F75" s="18" t="s">
        <v>45</v>
      </c>
      <c r="G75" s="18" t="s">
        <v>11</v>
      </c>
      <c r="H75" s="18" t="s">
        <v>5</v>
      </c>
      <c r="I75" s="18" t="s">
        <v>12</v>
      </c>
      <c r="J75" s="18" t="s">
        <v>5</v>
      </c>
      <c r="K75" s="403" t="s">
        <v>47</v>
      </c>
      <c r="L75" s="403"/>
      <c r="M75" s="18" t="s">
        <v>2</v>
      </c>
      <c r="N75" s="300" t="s">
        <v>186</v>
      </c>
      <c r="O75" s="255" t="s">
        <v>187</v>
      </c>
      <c r="P75" s="29" t="s">
        <v>46</v>
      </c>
      <c r="R75" s="374" t="s">
        <v>238</v>
      </c>
    </row>
    <row r="76" spans="1:18">
      <c r="A76" s="4">
        <f>'15歳以下記録入力'!A54</f>
        <v>1</v>
      </c>
      <c r="B76" s="18" t="str">
        <f>'15歳以下記録入力'!B54</f>
        <v>U12M1</v>
      </c>
      <c r="C76" s="18" t="str">
        <f>'15歳以下記録入力'!C54</f>
        <v>男</v>
      </c>
      <c r="D76" s="18" t="str">
        <f>'15歳以下記録入力'!E54</f>
        <v/>
      </c>
      <c r="E76" s="18">
        <f>'15歳以下記録入力'!F54</f>
        <v>125</v>
      </c>
      <c r="F76" s="18">
        <f>'15歳以下記録入力'!X54</f>
        <v>0</v>
      </c>
      <c r="G76" s="18" t="str">
        <f>'15歳以下記録入力'!K54</f>
        <v>:.</v>
      </c>
      <c r="H76" s="18" t="e">
        <f>'15歳以下記録入力'!M54</f>
        <v>#N/A</v>
      </c>
      <c r="I76" s="18" t="str">
        <f>'15歳以下記録入力'!R54</f>
        <v>:.</v>
      </c>
      <c r="J76" s="18" t="e">
        <f>'15歳以下記録入力'!T54</f>
        <v>#N/A</v>
      </c>
      <c r="K76" s="414" t="str">
        <f>'15歳以下記録入力'!U54</f>
        <v>-:-.-</v>
      </c>
      <c r="L76" s="415"/>
      <c r="M76" s="18" t="str">
        <f>'15歳以下記録入力'!W54</f>
        <v>-</v>
      </c>
      <c r="N76" s="7" t="str">
        <f>IF('15歳以下記録入力'!AA54="","",VLOOKUP($B76,'15歳以下記録入力'!$B$8:$AC$145,26,FALSE))</f>
        <v>記載不要</v>
      </c>
      <c r="O76" s="7" t="str">
        <f>IF('15歳以下記録入力'!AB54="","",VLOOKUP($B76,'15歳以下記録入力'!$B$8:$AC$145,27,FALSE))</f>
        <v>-</v>
      </c>
      <c r="P76" s="274" t="str">
        <f>IF('15歳以下記録入力'!AC54="","",VLOOKUP($B76,'15歳以下記録入力'!$B$8:$AC$145,25,FALSE))</f>
        <v/>
      </c>
      <c r="R76" s="378">
        <f>'15歳以下記録入力'!Y54</f>
        <v>0</v>
      </c>
    </row>
    <row r="77" spans="1:18">
      <c r="A77" s="4">
        <f>'15歳以下記録入力'!A55</f>
        <v>2</v>
      </c>
      <c r="B77" s="18" t="str">
        <f>'15歳以下記録入力'!B55</f>
        <v>U12M2</v>
      </c>
      <c r="C77" s="18" t="str">
        <f>'15歳以下記録入力'!C55</f>
        <v>男</v>
      </c>
      <c r="D77" s="18" t="str">
        <f>'15歳以下記録入力'!E55</f>
        <v/>
      </c>
      <c r="E77" s="18">
        <f>'15歳以下記録入力'!F55</f>
        <v>125</v>
      </c>
      <c r="F77" s="18">
        <f>'15歳以下記録入力'!X55</f>
        <v>0</v>
      </c>
      <c r="G77" s="18" t="str">
        <f>'15歳以下記録入力'!K55</f>
        <v>:.</v>
      </c>
      <c r="H77" s="18" t="e">
        <f>'15歳以下記録入力'!M55</f>
        <v>#N/A</v>
      </c>
      <c r="I77" s="18" t="str">
        <f>'15歳以下記録入力'!R55</f>
        <v>:.</v>
      </c>
      <c r="J77" s="18" t="e">
        <f>'15歳以下記録入力'!T55</f>
        <v>#N/A</v>
      </c>
      <c r="K77" s="414" t="str">
        <f>'15歳以下記録入力'!U55</f>
        <v>-:-.-</v>
      </c>
      <c r="L77" s="415"/>
      <c r="M77" s="18" t="str">
        <f>'15歳以下記録入力'!W55</f>
        <v>-</v>
      </c>
      <c r="N77" s="7" t="str">
        <f>IF('15歳以下記録入力'!AA55="","",VLOOKUP($B77,'15歳以下記録入力'!$B$8:$AC$145,26,FALSE))</f>
        <v>記載不要</v>
      </c>
      <c r="O77" s="7" t="str">
        <f>IF('15歳以下記録入力'!AB55="","",VLOOKUP($B77,'15歳以下記録入力'!$B$8:$AC$145,27,FALSE))</f>
        <v>-</v>
      </c>
      <c r="P77" s="274" t="str">
        <f>IF('15歳以下記録入力'!AC55="","",VLOOKUP($B77,'15歳以下記録入力'!$B$8:$AC$145,25,FALSE))</f>
        <v/>
      </c>
      <c r="R77" s="378">
        <f>'15歳以下記録入力'!Y55</f>
        <v>0</v>
      </c>
    </row>
    <row r="78" spans="1:18">
      <c r="A78" s="4">
        <f>'15歳以下記録入力'!A56</f>
        <v>3</v>
      </c>
      <c r="B78" s="18" t="str">
        <f>'15歳以下記録入力'!B56</f>
        <v>U12M3</v>
      </c>
      <c r="C78" s="18" t="str">
        <f>'15歳以下記録入力'!C56</f>
        <v>男</v>
      </c>
      <c r="D78" s="18" t="str">
        <f>'15歳以下記録入力'!E56</f>
        <v/>
      </c>
      <c r="E78" s="18">
        <f>'15歳以下記録入力'!F56</f>
        <v>125</v>
      </c>
      <c r="F78" s="18">
        <f>'15歳以下記録入力'!X56</f>
        <v>0</v>
      </c>
      <c r="G78" s="18" t="str">
        <f>'15歳以下記録入力'!K56</f>
        <v>:.</v>
      </c>
      <c r="H78" s="18" t="e">
        <f>'15歳以下記録入力'!M56</f>
        <v>#N/A</v>
      </c>
      <c r="I78" s="18" t="str">
        <f>'15歳以下記録入力'!R56</f>
        <v>:.</v>
      </c>
      <c r="J78" s="18" t="e">
        <f>'15歳以下記録入力'!T56</f>
        <v>#N/A</v>
      </c>
      <c r="K78" s="414" t="str">
        <f>'15歳以下記録入力'!U56</f>
        <v>-:-.-</v>
      </c>
      <c r="L78" s="415"/>
      <c r="M78" s="18" t="str">
        <f>'15歳以下記録入力'!W56</f>
        <v>-</v>
      </c>
      <c r="N78" s="7" t="str">
        <f>IF('15歳以下記録入力'!AA56="","",VLOOKUP($B78,'15歳以下記録入力'!$B$8:$AC$145,26,FALSE))</f>
        <v>記載不要</v>
      </c>
      <c r="O78" s="7" t="str">
        <f>IF('15歳以下記録入力'!AB56="","",VLOOKUP($B78,'15歳以下記録入力'!$B$8:$AC$145,27,FALSE))</f>
        <v>-</v>
      </c>
      <c r="P78" s="274" t="str">
        <f>IF('15歳以下記録入力'!AC56="","",VLOOKUP($B78,'15歳以下記録入力'!$B$8:$AC$145,25,FALSE))</f>
        <v/>
      </c>
      <c r="R78" s="378">
        <f>'15歳以下記録入力'!Y56</f>
        <v>0</v>
      </c>
    </row>
    <row r="79" spans="1:18">
      <c r="A79" s="4">
        <f>'15歳以下記録入力'!A57</f>
        <v>4</v>
      </c>
      <c r="B79" s="18" t="str">
        <f>'15歳以下記録入力'!B57</f>
        <v>U12M4</v>
      </c>
      <c r="C79" s="18" t="str">
        <f>'15歳以下記録入力'!C57</f>
        <v>男</v>
      </c>
      <c r="D79" s="18" t="str">
        <f>'15歳以下記録入力'!E57</f>
        <v/>
      </c>
      <c r="E79" s="18">
        <f>'15歳以下記録入力'!F57</f>
        <v>125</v>
      </c>
      <c r="F79" s="18">
        <f>'15歳以下記録入力'!X57</f>
        <v>0</v>
      </c>
      <c r="G79" s="18" t="str">
        <f>'15歳以下記録入力'!K57</f>
        <v>:.</v>
      </c>
      <c r="H79" s="18" t="e">
        <f>'15歳以下記録入力'!M57</f>
        <v>#N/A</v>
      </c>
      <c r="I79" s="18" t="str">
        <f>'15歳以下記録入力'!R57</f>
        <v>:.</v>
      </c>
      <c r="J79" s="18" t="e">
        <f>'15歳以下記録入力'!T57</f>
        <v>#N/A</v>
      </c>
      <c r="K79" s="414" t="str">
        <f>'15歳以下記録入力'!U57</f>
        <v>-:-.-</v>
      </c>
      <c r="L79" s="415"/>
      <c r="M79" s="18" t="str">
        <f>'15歳以下記録入力'!W57</f>
        <v>-</v>
      </c>
      <c r="N79" s="7" t="str">
        <f>IF('15歳以下記録入力'!AA57="","",VLOOKUP($B79,'15歳以下記録入力'!$B$8:$AC$145,26,FALSE))</f>
        <v>記載不要</v>
      </c>
      <c r="O79" s="7" t="str">
        <f>IF('15歳以下記録入力'!AB57="","",VLOOKUP($B79,'15歳以下記録入力'!$B$8:$AC$145,27,FALSE))</f>
        <v>-</v>
      </c>
      <c r="P79" s="274" t="str">
        <f>IF('15歳以下記録入力'!AC57="","",VLOOKUP($B79,'15歳以下記録入力'!$B$8:$AC$145,25,FALSE))</f>
        <v/>
      </c>
      <c r="R79" s="378">
        <f>'15歳以下記録入力'!Y57</f>
        <v>0</v>
      </c>
    </row>
    <row r="80" spans="1:18">
      <c r="A80" s="4">
        <f>'15歳以下記録入力'!A58</f>
        <v>5</v>
      </c>
      <c r="B80" s="18" t="str">
        <f>'15歳以下記録入力'!B58</f>
        <v>U12M5</v>
      </c>
      <c r="C80" s="18" t="str">
        <f>'15歳以下記録入力'!C58</f>
        <v>男</v>
      </c>
      <c r="D80" s="18" t="str">
        <f>'15歳以下記録入力'!E58</f>
        <v/>
      </c>
      <c r="E80" s="18">
        <f>'15歳以下記録入力'!F58</f>
        <v>125</v>
      </c>
      <c r="F80" s="18">
        <f>'15歳以下記録入力'!X58</f>
        <v>0</v>
      </c>
      <c r="G80" s="18" t="str">
        <f>'15歳以下記録入力'!K58</f>
        <v>:.</v>
      </c>
      <c r="H80" s="18" t="e">
        <f>'15歳以下記録入力'!M58</f>
        <v>#N/A</v>
      </c>
      <c r="I80" s="18" t="str">
        <f>'15歳以下記録入力'!R58</f>
        <v>:.</v>
      </c>
      <c r="J80" s="18" t="e">
        <f>'15歳以下記録入力'!T58</f>
        <v>#N/A</v>
      </c>
      <c r="K80" s="414" t="str">
        <f>'15歳以下記録入力'!U58</f>
        <v>-:-.-</v>
      </c>
      <c r="L80" s="415"/>
      <c r="M80" s="18" t="str">
        <f>'15歳以下記録入力'!W58</f>
        <v>-</v>
      </c>
      <c r="N80" s="7" t="str">
        <f>IF('15歳以下記録入力'!AA58="","",VLOOKUP($B80,'15歳以下記録入力'!$B$8:$AC$145,26,FALSE))</f>
        <v>記載不要</v>
      </c>
      <c r="O80" s="7" t="str">
        <f>IF('15歳以下記録入力'!AB58="","",VLOOKUP($B80,'15歳以下記録入力'!$B$8:$AC$145,27,FALSE))</f>
        <v>-</v>
      </c>
      <c r="P80" s="274" t="str">
        <f>IF('15歳以下記録入力'!AC58="","",VLOOKUP($B80,'15歳以下記録入力'!$B$8:$AC$145,25,FALSE))</f>
        <v/>
      </c>
      <c r="R80" s="378">
        <f>'15歳以下記録入力'!Y58</f>
        <v>0</v>
      </c>
    </row>
    <row r="81" spans="1:18">
      <c r="A81" s="4">
        <f>'15歳以下記録入力'!A59</f>
        <v>6</v>
      </c>
      <c r="B81" s="18" t="str">
        <f>'15歳以下記録入力'!B59</f>
        <v>U12M6</v>
      </c>
      <c r="C81" s="18" t="str">
        <f>'15歳以下記録入力'!C59</f>
        <v>男</v>
      </c>
      <c r="D81" s="18" t="str">
        <f>'15歳以下記録入力'!E59</f>
        <v/>
      </c>
      <c r="E81" s="18">
        <f>'15歳以下記録入力'!F59</f>
        <v>125</v>
      </c>
      <c r="F81" s="18">
        <f>'15歳以下記録入力'!X59</f>
        <v>0</v>
      </c>
      <c r="G81" s="18" t="str">
        <f>'15歳以下記録入力'!K59</f>
        <v>:.</v>
      </c>
      <c r="H81" s="18" t="e">
        <f>'15歳以下記録入力'!M59</f>
        <v>#N/A</v>
      </c>
      <c r="I81" s="18" t="str">
        <f>'15歳以下記録入力'!R59</f>
        <v>:.</v>
      </c>
      <c r="J81" s="18" t="e">
        <f>'15歳以下記録入力'!T59</f>
        <v>#N/A</v>
      </c>
      <c r="K81" s="414" t="str">
        <f>'15歳以下記録入力'!U59</f>
        <v>-:-.-</v>
      </c>
      <c r="L81" s="415"/>
      <c r="M81" s="18" t="str">
        <f>'15歳以下記録入力'!W59</f>
        <v>-</v>
      </c>
      <c r="N81" s="7" t="str">
        <f>IF('15歳以下記録入力'!AA59="","",VLOOKUP($B81,'15歳以下記録入力'!$B$8:$AC$145,26,FALSE))</f>
        <v>記載不要</v>
      </c>
      <c r="O81" s="7" t="str">
        <f>IF('15歳以下記録入力'!AB59="","",VLOOKUP($B81,'15歳以下記録入力'!$B$8:$AC$145,27,FALSE))</f>
        <v>-</v>
      </c>
      <c r="P81" s="274" t="str">
        <f>IF('15歳以下記録入力'!AC59="","",VLOOKUP($B81,'15歳以下記録入力'!$B$8:$AC$145,25,FALSE))</f>
        <v/>
      </c>
      <c r="R81" s="378">
        <f>'15歳以下記録入力'!Y59</f>
        <v>0</v>
      </c>
    </row>
    <row r="82" spans="1:18">
      <c r="A82" s="4">
        <f>'15歳以下記録入力'!A60</f>
        <v>7</v>
      </c>
      <c r="B82" s="18" t="str">
        <f>'15歳以下記録入力'!B60</f>
        <v>U12M7</v>
      </c>
      <c r="C82" s="18" t="str">
        <f>'15歳以下記録入力'!C60</f>
        <v>男</v>
      </c>
      <c r="D82" s="18" t="str">
        <f>'15歳以下記録入力'!E60</f>
        <v/>
      </c>
      <c r="E82" s="18">
        <f>'15歳以下記録入力'!F60</f>
        <v>125</v>
      </c>
      <c r="F82" s="18">
        <f>'15歳以下記録入力'!X60</f>
        <v>0</v>
      </c>
      <c r="G82" s="18" t="str">
        <f>'15歳以下記録入力'!K60</f>
        <v>:.</v>
      </c>
      <c r="H82" s="18" t="e">
        <f>'15歳以下記録入力'!M60</f>
        <v>#N/A</v>
      </c>
      <c r="I82" s="18" t="str">
        <f>'15歳以下記録入力'!R60</f>
        <v>:.</v>
      </c>
      <c r="J82" s="18" t="e">
        <f>'15歳以下記録入力'!T60</f>
        <v>#N/A</v>
      </c>
      <c r="K82" s="414" t="str">
        <f>'15歳以下記録入力'!U60</f>
        <v>-:-.-</v>
      </c>
      <c r="L82" s="415"/>
      <c r="M82" s="18" t="str">
        <f>'15歳以下記録入力'!W60</f>
        <v>-</v>
      </c>
      <c r="N82" s="7" t="str">
        <f>IF('15歳以下記録入力'!AA60="","",VLOOKUP($B82,'15歳以下記録入力'!$B$8:$AC$145,26,FALSE))</f>
        <v>記載不要</v>
      </c>
      <c r="O82" s="7" t="str">
        <f>IF('15歳以下記録入力'!AB60="","",VLOOKUP($B82,'15歳以下記録入力'!$B$8:$AC$145,27,FALSE))</f>
        <v>-</v>
      </c>
      <c r="P82" s="274" t="str">
        <f>IF('15歳以下記録入力'!AC60="","",VLOOKUP($B82,'15歳以下記録入力'!$B$8:$AC$145,25,FALSE))</f>
        <v/>
      </c>
      <c r="R82" s="378">
        <f>'15歳以下記録入力'!Y60</f>
        <v>0</v>
      </c>
    </row>
    <row r="83" spans="1:18">
      <c r="A83" s="4">
        <f>'15歳以下記録入力'!A61</f>
        <v>8</v>
      </c>
      <c r="B83" s="18" t="str">
        <f>'15歳以下記録入力'!B61</f>
        <v>U12M8</v>
      </c>
      <c r="C83" s="18" t="str">
        <f>'15歳以下記録入力'!C61</f>
        <v>男</v>
      </c>
      <c r="D83" s="18" t="str">
        <f>'15歳以下記録入力'!E61</f>
        <v/>
      </c>
      <c r="E83" s="18">
        <f>'15歳以下記録入力'!F61</f>
        <v>125</v>
      </c>
      <c r="F83" s="18">
        <f>'15歳以下記録入力'!X61</f>
        <v>0</v>
      </c>
      <c r="G83" s="18" t="str">
        <f>'15歳以下記録入力'!K61</f>
        <v>:.</v>
      </c>
      <c r="H83" s="18" t="e">
        <f>'15歳以下記録入力'!M61</f>
        <v>#N/A</v>
      </c>
      <c r="I83" s="18" t="str">
        <f>'15歳以下記録入力'!R61</f>
        <v>:.</v>
      </c>
      <c r="J83" s="18" t="e">
        <f>'15歳以下記録入力'!T61</f>
        <v>#N/A</v>
      </c>
      <c r="K83" s="414" t="str">
        <f>'15歳以下記録入力'!U61</f>
        <v>-:-.-</v>
      </c>
      <c r="L83" s="415"/>
      <c r="M83" s="18" t="str">
        <f>'15歳以下記録入力'!W61</f>
        <v>-</v>
      </c>
      <c r="N83" s="7" t="str">
        <f>IF('15歳以下記録入力'!AA61="","",VLOOKUP($B83,'15歳以下記録入力'!$B$8:$AC$145,26,FALSE))</f>
        <v>記載不要</v>
      </c>
      <c r="O83" s="7" t="str">
        <f>IF('15歳以下記録入力'!AB61="","",VLOOKUP($B83,'15歳以下記録入力'!$B$8:$AC$145,27,FALSE))</f>
        <v>-</v>
      </c>
      <c r="P83" s="274" t="str">
        <f>IF('15歳以下記録入力'!AC61="","",VLOOKUP($B83,'15歳以下記録入力'!$B$8:$AC$145,25,FALSE))</f>
        <v/>
      </c>
      <c r="R83" s="378">
        <f>'15歳以下記録入力'!Y61</f>
        <v>0</v>
      </c>
    </row>
    <row r="84" spans="1:18">
      <c r="A84" s="4">
        <f>'15歳以下記録入力'!A62</f>
        <v>9</v>
      </c>
      <c r="B84" s="18" t="str">
        <f>'15歳以下記録入力'!B62</f>
        <v>U12M9</v>
      </c>
      <c r="C84" s="18" t="str">
        <f>'15歳以下記録入力'!C62</f>
        <v>男</v>
      </c>
      <c r="D84" s="18" t="str">
        <f>'15歳以下記録入力'!E62</f>
        <v/>
      </c>
      <c r="E84" s="18">
        <f>'15歳以下記録入力'!F62</f>
        <v>125</v>
      </c>
      <c r="F84" s="18">
        <f>'15歳以下記録入力'!X62</f>
        <v>0</v>
      </c>
      <c r="G84" s="18" t="str">
        <f>'15歳以下記録入力'!K62</f>
        <v>:.</v>
      </c>
      <c r="H84" s="18" t="e">
        <f>'15歳以下記録入力'!M62</f>
        <v>#N/A</v>
      </c>
      <c r="I84" s="18" t="str">
        <f>'15歳以下記録入力'!R62</f>
        <v>:.</v>
      </c>
      <c r="J84" s="18" t="e">
        <f>'15歳以下記録入力'!T62</f>
        <v>#N/A</v>
      </c>
      <c r="K84" s="414" t="str">
        <f>'15歳以下記録入力'!U62</f>
        <v>-:-.-</v>
      </c>
      <c r="L84" s="415"/>
      <c r="M84" s="18" t="str">
        <f>'15歳以下記録入力'!W62</f>
        <v>-</v>
      </c>
      <c r="N84" s="7" t="str">
        <f>IF('15歳以下記録入力'!AA62="","",VLOOKUP($B84,'15歳以下記録入力'!$B$8:$AC$145,26,FALSE))</f>
        <v>記載不要</v>
      </c>
      <c r="O84" s="7" t="str">
        <f>IF('15歳以下記録入力'!AB62="","",VLOOKUP($B84,'15歳以下記録入力'!$B$8:$AC$145,27,FALSE))</f>
        <v>-</v>
      </c>
      <c r="P84" s="274" t="str">
        <f>IF('15歳以下記録入力'!AC62="","",VLOOKUP($B84,'15歳以下記録入力'!$B$8:$AC$145,25,FALSE))</f>
        <v/>
      </c>
      <c r="R84" s="378">
        <f>'15歳以下記録入力'!Y62</f>
        <v>0</v>
      </c>
    </row>
    <row r="85" spans="1:18">
      <c r="A85" s="4">
        <f>'15歳以下記録入力'!A63</f>
        <v>10</v>
      </c>
      <c r="B85" s="18" t="str">
        <f>'15歳以下記録入力'!B63</f>
        <v>U12M10</v>
      </c>
      <c r="C85" s="18" t="str">
        <f>'15歳以下記録入力'!C63</f>
        <v>男</v>
      </c>
      <c r="D85" s="18" t="str">
        <f>'15歳以下記録入力'!E63</f>
        <v/>
      </c>
      <c r="E85" s="18">
        <f>'15歳以下記録入力'!F63</f>
        <v>125</v>
      </c>
      <c r="F85" s="18">
        <f>'15歳以下記録入力'!X63</f>
        <v>0</v>
      </c>
      <c r="G85" s="18" t="str">
        <f>'15歳以下記録入力'!K63</f>
        <v>:.</v>
      </c>
      <c r="H85" s="18" t="e">
        <f>'15歳以下記録入力'!M63</f>
        <v>#N/A</v>
      </c>
      <c r="I85" s="18" t="str">
        <f>'15歳以下記録入力'!R63</f>
        <v>:.</v>
      </c>
      <c r="J85" s="18" t="e">
        <f>'15歳以下記録入力'!T63</f>
        <v>#N/A</v>
      </c>
      <c r="K85" s="414" t="str">
        <f>'15歳以下記録入力'!U63</f>
        <v>-:-.-</v>
      </c>
      <c r="L85" s="415"/>
      <c r="M85" s="18" t="str">
        <f>'15歳以下記録入力'!W63</f>
        <v>-</v>
      </c>
      <c r="N85" s="7" t="str">
        <f>IF('15歳以下記録入力'!AA63="","",VLOOKUP($B85,'15歳以下記録入力'!$B$8:$AC$145,26,FALSE))</f>
        <v>記載不要</v>
      </c>
      <c r="O85" s="7" t="str">
        <f>IF('15歳以下記録入力'!AB63="","",VLOOKUP($B85,'15歳以下記録入力'!$B$8:$AC$145,27,FALSE))</f>
        <v>-</v>
      </c>
      <c r="P85" s="274" t="str">
        <f>IF('15歳以下記録入力'!AC63="","",VLOOKUP($B85,'15歳以下記録入力'!$B$8:$AC$145,25,FALSE))</f>
        <v/>
      </c>
      <c r="R85" s="378">
        <f>'15歳以下記録入力'!Y63</f>
        <v>0</v>
      </c>
    </row>
    <row r="86" spans="1:18">
      <c r="A86" s="4">
        <f>'15歳以下記録入力'!A64</f>
        <v>11</v>
      </c>
      <c r="B86" s="18" t="str">
        <f>'15歳以下記録入力'!B64</f>
        <v>U12M11</v>
      </c>
      <c r="C86" s="18" t="str">
        <f>'15歳以下記録入力'!C64</f>
        <v>男</v>
      </c>
      <c r="D86" s="18" t="str">
        <f>'15歳以下記録入力'!E64</f>
        <v/>
      </c>
      <c r="E86" s="18">
        <f>'15歳以下記録入力'!F64</f>
        <v>125</v>
      </c>
      <c r="F86" s="18">
        <f>'15歳以下記録入力'!X64</f>
        <v>0</v>
      </c>
      <c r="G86" s="18" t="str">
        <f>'15歳以下記録入力'!K64</f>
        <v>:.</v>
      </c>
      <c r="H86" s="18" t="e">
        <f>'15歳以下記録入力'!M64</f>
        <v>#N/A</v>
      </c>
      <c r="I86" s="18" t="str">
        <f>'15歳以下記録入力'!R64</f>
        <v>:.</v>
      </c>
      <c r="J86" s="18" t="e">
        <f>'15歳以下記録入力'!T64</f>
        <v>#N/A</v>
      </c>
      <c r="K86" s="414" t="str">
        <f>'15歳以下記録入力'!U64</f>
        <v>-:-.-</v>
      </c>
      <c r="L86" s="415"/>
      <c r="M86" s="18" t="str">
        <f>'15歳以下記録入力'!W64</f>
        <v>-</v>
      </c>
      <c r="N86" s="7" t="str">
        <f>IF('15歳以下記録入力'!AA64="","",VLOOKUP($B86,'15歳以下記録入力'!$B$8:$AC$145,26,FALSE))</f>
        <v>記載不要</v>
      </c>
      <c r="O86" s="7" t="str">
        <f>IF('15歳以下記録入力'!AB64="","",VLOOKUP($B86,'15歳以下記録入力'!$B$8:$AC$145,27,FALSE))</f>
        <v>-</v>
      </c>
      <c r="P86" s="274" t="str">
        <f>IF('15歳以下記録入力'!AC64="","",VLOOKUP($B86,'15歳以下記録入力'!$B$8:$AC$145,25,FALSE))</f>
        <v/>
      </c>
      <c r="R86" s="378">
        <f>'15歳以下記録入力'!Y64</f>
        <v>0</v>
      </c>
    </row>
    <row r="87" spans="1:18">
      <c r="A87" s="4">
        <f>'15歳以下記録入力'!A65</f>
        <v>12</v>
      </c>
      <c r="B87" s="18" t="str">
        <f>'15歳以下記録入力'!B65</f>
        <v>U12M12</v>
      </c>
      <c r="C87" s="18" t="str">
        <f>'15歳以下記録入力'!C65</f>
        <v>男</v>
      </c>
      <c r="D87" s="18" t="str">
        <f>'15歳以下記録入力'!E65</f>
        <v/>
      </c>
      <c r="E87" s="18">
        <f>'15歳以下記録入力'!F65</f>
        <v>125</v>
      </c>
      <c r="F87" s="18">
        <f>'15歳以下記録入力'!X65</f>
        <v>0</v>
      </c>
      <c r="G87" s="18" t="str">
        <f>'15歳以下記録入力'!K65</f>
        <v>:.</v>
      </c>
      <c r="H87" s="18" t="e">
        <f>'15歳以下記録入力'!M65</f>
        <v>#N/A</v>
      </c>
      <c r="I87" s="18" t="str">
        <f>'15歳以下記録入力'!R65</f>
        <v>:.</v>
      </c>
      <c r="J87" s="18" t="e">
        <f>'15歳以下記録入力'!T65</f>
        <v>#N/A</v>
      </c>
      <c r="K87" s="414" t="str">
        <f>'15歳以下記録入力'!U65</f>
        <v>-:-.-</v>
      </c>
      <c r="L87" s="415"/>
      <c r="M87" s="18" t="str">
        <f>'15歳以下記録入力'!W65</f>
        <v>-</v>
      </c>
      <c r="N87" s="7" t="str">
        <f>IF('15歳以下記録入力'!AA65="","",VLOOKUP($B87,'15歳以下記録入力'!$B$8:$AC$145,26,FALSE))</f>
        <v>記載不要</v>
      </c>
      <c r="O87" s="7" t="str">
        <f>IF('15歳以下記録入力'!AB65="","",VLOOKUP($B87,'15歳以下記録入力'!$B$8:$AC$145,27,FALSE))</f>
        <v>-</v>
      </c>
      <c r="P87" s="274" t="str">
        <f>IF('15歳以下記録入力'!AC65="","",VLOOKUP($B87,'15歳以下記録入力'!$B$8:$AC$145,25,FALSE))</f>
        <v/>
      </c>
      <c r="R87" s="378">
        <f>'15歳以下記録入力'!Y65</f>
        <v>0</v>
      </c>
    </row>
    <row r="88" spans="1:18">
      <c r="A88" s="4">
        <f>'15歳以下記録入力'!A66</f>
        <v>13</v>
      </c>
      <c r="B88" s="18" t="str">
        <f>'15歳以下記録入力'!B66</f>
        <v>U12M13</v>
      </c>
      <c r="C88" s="18" t="str">
        <f>'15歳以下記録入力'!C66</f>
        <v>男</v>
      </c>
      <c r="D88" s="18" t="str">
        <f>'15歳以下記録入力'!E66</f>
        <v/>
      </c>
      <c r="E88" s="18">
        <f>'15歳以下記録入力'!F66</f>
        <v>125</v>
      </c>
      <c r="F88" s="18">
        <f>'15歳以下記録入力'!X66</f>
        <v>0</v>
      </c>
      <c r="G88" s="18" t="str">
        <f>'15歳以下記録入力'!K66</f>
        <v>:.</v>
      </c>
      <c r="H88" s="18" t="e">
        <f>'15歳以下記録入力'!M66</f>
        <v>#N/A</v>
      </c>
      <c r="I88" s="18" t="str">
        <f>'15歳以下記録入力'!R66</f>
        <v>:.</v>
      </c>
      <c r="J88" s="18" t="e">
        <f>'15歳以下記録入力'!T66</f>
        <v>#N/A</v>
      </c>
      <c r="K88" s="414" t="str">
        <f>'15歳以下記録入力'!U66</f>
        <v>-:-.-</v>
      </c>
      <c r="L88" s="415"/>
      <c r="M88" s="18" t="str">
        <f>'15歳以下記録入力'!W66</f>
        <v>-</v>
      </c>
      <c r="N88" s="7" t="str">
        <f>IF('15歳以下記録入力'!AA66="","",VLOOKUP($B88,'15歳以下記録入力'!$B$8:$AC$145,26,FALSE))</f>
        <v>記載不要</v>
      </c>
      <c r="O88" s="7" t="str">
        <f>IF('15歳以下記録入力'!AB66="","",VLOOKUP($B88,'15歳以下記録入力'!$B$8:$AC$145,27,FALSE))</f>
        <v>-</v>
      </c>
      <c r="P88" s="274" t="str">
        <f>IF('15歳以下記録入力'!AC66="","",VLOOKUP($B88,'15歳以下記録入力'!$B$8:$AC$145,25,FALSE))</f>
        <v/>
      </c>
      <c r="R88" s="378">
        <f>'15歳以下記録入力'!Y66</f>
        <v>0</v>
      </c>
    </row>
    <row r="89" spans="1:18">
      <c r="A89" s="4">
        <f>'15歳以下記録入力'!A67</f>
        <v>14</v>
      </c>
      <c r="B89" s="18" t="str">
        <f>'15歳以下記録入力'!B67</f>
        <v>U12M14</v>
      </c>
      <c r="C89" s="18" t="str">
        <f>'15歳以下記録入力'!C67</f>
        <v>男</v>
      </c>
      <c r="D89" s="18" t="str">
        <f>'15歳以下記録入力'!E67</f>
        <v/>
      </c>
      <c r="E89" s="18">
        <f>'15歳以下記録入力'!F67</f>
        <v>125</v>
      </c>
      <c r="F89" s="18">
        <f>'15歳以下記録入力'!X67</f>
        <v>0</v>
      </c>
      <c r="G89" s="18" t="str">
        <f>'15歳以下記録入力'!K67</f>
        <v>:.</v>
      </c>
      <c r="H89" s="18" t="e">
        <f>'15歳以下記録入力'!M67</f>
        <v>#N/A</v>
      </c>
      <c r="I89" s="18" t="str">
        <f>'15歳以下記録入力'!R67</f>
        <v>:.</v>
      </c>
      <c r="J89" s="18" t="e">
        <f>'15歳以下記録入力'!T67</f>
        <v>#N/A</v>
      </c>
      <c r="K89" s="414" t="str">
        <f>'15歳以下記録入力'!U67</f>
        <v>-:-.-</v>
      </c>
      <c r="L89" s="415"/>
      <c r="M89" s="18" t="str">
        <f>'15歳以下記録入力'!W67</f>
        <v>-</v>
      </c>
      <c r="N89" s="7" t="str">
        <f>IF('15歳以下記録入力'!AA67="","",VLOOKUP($B89,'15歳以下記録入力'!$B$8:$AC$145,26,FALSE))</f>
        <v>記載不要</v>
      </c>
      <c r="O89" s="7" t="str">
        <f>IF('15歳以下記録入力'!AB67="","",VLOOKUP($B89,'15歳以下記録入力'!$B$8:$AC$145,27,FALSE))</f>
        <v>-</v>
      </c>
      <c r="P89" s="274" t="str">
        <f>IF('15歳以下記録入力'!AC67="","",VLOOKUP($B89,'15歳以下記録入力'!$B$8:$AC$145,25,FALSE))</f>
        <v/>
      </c>
      <c r="R89" s="378">
        <f>'15歳以下記録入力'!Y67</f>
        <v>0</v>
      </c>
    </row>
    <row r="90" spans="1:18">
      <c r="A90" s="4">
        <f>'15歳以下記録入力'!A68</f>
        <v>15</v>
      </c>
      <c r="B90" s="18" t="str">
        <f>'15歳以下記録入力'!B68</f>
        <v>U12M15</v>
      </c>
      <c r="C90" s="18" t="str">
        <f>'15歳以下記録入力'!C68</f>
        <v>男</v>
      </c>
      <c r="D90" s="18" t="str">
        <f>'15歳以下記録入力'!E68</f>
        <v/>
      </c>
      <c r="E90" s="18">
        <f>'15歳以下記録入力'!F68</f>
        <v>125</v>
      </c>
      <c r="F90" s="18">
        <f>'15歳以下記録入力'!X68</f>
        <v>0</v>
      </c>
      <c r="G90" s="18" t="str">
        <f>'15歳以下記録入力'!K68</f>
        <v>:.</v>
      </c>
      <c r="H90" s="18" t="e">
        <f>'15歳以下記録入力'!M68</f>
        <v>#N/A</v>
      </c>
      <c r="I90" s="18" t="str">
        <f>'15歳以下記録入力'!R68</f>
        <v>:.</v>
      </c>
      <c r="J90" s="18" t="e">
        <f>'15歳以下記録入力'!T68</f>
        <v>#N/A</v>
      </c>
      <c r="K90" s="414" t="str">
        <f>'15歳以下記録入力'!U68</f>
        <v>-:-.-</v>
      </c>
      <c r="L90" s="415"/>
      <c r="M90" s="18" t="str">
        <f>'15歳以下記録入力'!W68</f>
        <v>-</v>
      </c>
      <c r="N90" s="7" t="str">
        <f>IF('15歳以下記録入力'!AA68="","",VLOOKUP($B90,'15歳以下記録入力'!$B$8:$AC$145,26,FALSE))</f>
        <v>記載不要</v>
      </c>
      <c r="O90" s="7" t="str">
        <f>IF('15歳以下記録入力'!AB68="","",VLOOKUP($B90,'15歳以下記録入力'!$B$8:$AC$145,27,FALSE))</f>
        <v>-</v>
      </c>
      <c r="P90" s="274" t="str">
        <f>IF('15歳以下記録入力'!AC68="","",VLOOKUP($B90,'15歳以下記録入力'!$B$8:$AC$145,25,FALSE))</f>
        <v/>
      </c>
      <c r="R90" s="378">
        <f>'15歳以下記録入力'!Y68</f>
        <v>0</v>
      </c>
    </row>
    <row r="91" spans="1:18">
      <c r="A91" s="4">
        <f>'15歳以下記録入力'!A69</f>
        <v>16</v>
      </c>
      <c r="B91" s="18" t="str">
        <f>'15歳以下記録入力'!B69</f>
        <v>U12M16</v>
      </c>
      <c r="C91" s="18" t="str">
        <f>'15歳以下記録入力'!C69</f>
        <v>男</v>
      </c>
      <c r="D91" s="18" t="str">
        <f>'15歳以下記録入力'!E69</f>
        <v/>
      </c>
      <c r="E91" s="18">
        <f>'15歳以下記録入力'!F69</f>
        <v>125</v>
      </c>
      <c r="F91" s="18">
        <f>'15歳以下記録入力'!X69</f>
        <v>0</v>
      </c>
      <c r="G91" s="18" t="str">
        <f>'15歳以下記録入力'!K69</f>
        <v>:.</v>
      </c>
      <c r="H91" s="18" t="e">
        <f>'15歳以下記録入力'!M69</f>
        <v>#N/A</v>
      </c>
      <c r="I91" s="18" t="str">
        <f>'15歳以下記録入力'!R69</f>
        <v>:.</v>
      </c>
      <c r="J91" s="18" t="e">
        <f>'15歳以下記録入力'!T69</f>
        <v>#N/A</v>
      </c>
      <c r="K91" s="414" t="str">
        <f>'15歳以下記録入力'!U69</f>
        <v>-:-.-</v>
      </c>
      <c r="L91" s="415"/>
      <c r="M91" s="18" t="str">
        <f>'15歳以下記録入力'!W69</f>
        <v>-</v>
      </c>
      <c r="N91" s="7" t="str">
        <f>IF('15歳以下記録入力'!AA69="","",VLOOKUP($B91,'15歳以下記録入力'!$B$8:$AC$145,26,FALSE))</f>
        <v>記載不要</v>
      </c>
      <c r="O91" s="7" t="str">
        <f>IF('15歳以下記録入力'!AB69="","",VLOOKUP($B91,'15歳以下記録入力'!$B$8:$AC$145,27,FALSE))</f>
        <v>-</v>
      </c>
      <c r="P91" s="274" t="str">
        <f>IF('15歳以下記録入力'!AC69="","",VLOOKUP($B91,'15歳以下記録入力'!$B$8:$AC$145,25,FALSE))</f>
        <v/>
      </c>
      <c r="R91" s="378">
        <f>'15歳以下記録入力'!Y69</f>
        <v>0</v>
      </c>
    </row>
    <row r="92" spans="1:18">
      <c r="A92" s="4">
        <f>'15歳以下記録入力'!A70</f>
        <v>17</v>
      </c>
      <c r="B92" s="18" t="str">
        <f>'15歳以下記録入力'!B70</f>
        <v>U12M17</v>
      </c>
      <c r="C92" s="18" t="str">
        <f>'15歳以下記録入力'!C70</f>
        <v>男</v>
      </c>
      <c r="D92" s="18" t="str">
        <f>'15歳以下記録入力'!E70</f>
        <v/>
      </c>
      <c r="E92" s="18">
        <f>'15歳以下記録入力'!F70</f>
        <v>125</v>
      </c>
      <c r="F92" s="18">
        <f>'15歳以下記録入力'!X70</f>
        <v>0</v>
      </c>
      <c r="G92" s="18" t="str">
        <f>'15歳以下記録入力'!K70</f>
        <v>:.</v>
      </c>
      <c r="H92" s="18" t="e">
        <f>'15歳以下記録入力'!M70</f>
        <v>#N/A</v>
      </c>
      <c r="I92" s="18" t="str">
        <f>'15歳以下記録入力'!R70</f>
        <v>:.</v>
      </c>
      <c r="J92" s="18" t="e">
        <f>'15歳以下記録入力'!T70</f>
        <v>#N/A</v>
      </c>
      <c r="K92" s="414" t="str">
        <f>'15歳以下記録入力'!U70</f>
        <v>-:-.-</v>
      </c>
      <c r="L92" s="415"/>
      <c r="M92" s="18" t="str">
        <f>'15歳以下記録入力'!W70</f>
        <v>-</v>
      </c>
      <c r="N92" s="7" t="str">
        <f>IF('15歳以下記録入力'!AA70="","",VLOOKUP($B92,'15歳以下記録入力'!$B$8:$AC$145,26,FALSE))</f>
        <v>記載不要</v>
      </c>
      <c r="O92" s="7" t="str">
        <f>IF('15歳以下記録入力'!AB70="","",VLOOKUP($B92,'15歳以下記録入力'!$B$8:$AC$145,27,FALSE))</f>
        <v>-</v>
      </c>
      <c r="P92" s="274" t="str">
        <f>IF('15歳以下記録入力'!AC70="","",VLOOKUP($B92,'15歳以下記録入力'!$B$8:$AC$145,25,FALSE))</f>
        <v/>
      </c>
      <c r="R92" s="378">
        <f>'15歳以下記録入力'!Y70</f>
        <v>0</v>
      </c>
    </row>
    <row r="93" spans="1:18">
      <c r="A93" s="4">
        <f>'15歳以下記録入力'!A71</f>
        <v>18</v>
      </c>
      <c r="B93" s="18" t="str">
        <f>'15歳以下記録入力'!B71</f>
        <v>U12M18</v>
      </c>
      <c r="C93" s="18" t="str">
        <f>'15歳以下記録入力'!C71</f>
        <v>男</v>
      </c>
      <c r="D93" s="18" t="str">
        <f>'15歳以下記録入力'!E71</f>
        <v/>
      </c>
      <c r="E93" s="18">
        <f>'15歳以下記録入力'!F71</f>
        <v>125</v>
      </c>
      <c r="F93" s="18">
        <f>'15歳以下記録入力'!X71</f>
        <v>0</v>
      </c>
      <c r="G93" s="18" t="str">
        <f>'15歳以下記録入力'!K71</f>
        <v>:.</v>
      </c>
      <c r="H93" s="18" t="e">
        <f>'15歳以下記録入力'!M71</f>
        <v>#N/A</v>
      </c>
      <c r="I93" s="18" t="str">
        <f>'15歳以下記録入力'!R71</f>
        <v>:.</v>
      </c>
      <c r="J93" s="18" t="e">
        <f>'15歳以下記録入力'!T71</f>
        <v>#N/A</v>
      </c>
      <c r="K93" s="414" t="str">
        <f>'15歳以下記録入力'!U71</f>
        <v>-:-.-</v>
      </c>
      <c r="L93" s="415"/>
      <c r="M93" s="18" t="str">
        <f>'15歳以下記録入力'!W71</f>
        <v>-</v>
      </c>
      <c r="N93" s="7" t="str">
        <f>IF('15歳以下記録入力'!AA71="","",VLOOKUP($B93,'15歳以下記録入力'!$B$8:$AC$145,26,FALSE))</f>
        <v>記載不要</v>
      </c>
      <c r="O93" s="7" t="str">
        <f>IF('15歳以下記録入力'!AB71="","",VLOOKUP($B93,'15歳以下記録入力'!$B$8:$AC$145,27,FALSE))</f>
        <v>-</v>
      </c>
      <c r="P93" s="274" t="str">
        <f>IF('15歳以下記録入力'!AC71="","",VLOOKUP($B93,'15歳以下記録入力'!$B$8:$AC$145,25,FALSE))</f>
        <v/>
      </c>
      <c r="R93" s="378">
        <f>'15歳以下記録入力'!Y71</f>
        <v>0</v>
      </c>
    </row>
    <row r="94" spans="1:18">
      <c r="A94" s="4">
        <f>'15歳以下記録入力'!A72</f>
        <v>19</v>
      </c>
      <c r="B94" s="18" t="str">
        <f>'15歳以下記録入力'!B72</f>
        <v>U12M19</v>
      </c>
      <c r="C94" s="18" t="str">
        <f>'15歳以下記録入力'!C72</f>
        <v>男</v>
      </c>
      <c r="D94" s="18" t="str">
        <f>'15歳以下記録入力'!E72</f>
        <v/>
      </c>
      <c r="E94" s="18">
        <f>'15歳以下記録入力'!F72</f>
        <v>125</v>
      </c>
      <c r="F94" s="18">
        <f>'15歳以下記録入力'!X72</f>
        <v>0</v>
      </c>
      <c r="G94" s="18" t="str">
        <f>'15歳以下記録入力'!K72</f>
        <v>:.</v>
      </c>
      <c r="H94" s="18" t="e">
        <f>'15歳以下記録入力'!M72</f>
        <v>#N/A</v>
      </c>
      <c r="I94" s="18" t="str">
        <f>'15歳以下記録入力'!R72</f>
        <v>:.</v>
      </c>
      <c r="J94" s="18" t="e">
        <f>'15歳以下記録入力'!T72</f>
        <v>#N/A</v>
      </c>
      <c r="K94" s="414" t="str">
        <f>'15歳以下記録入力'!U72</f>
        <v>-:-.-</v>
      </c>
      <c r="L94" s="415"/>
      <c r="M94" s="18" t="str">
        <f>'15歳以下記録入力'!W72</f>
        <v>-</v>
      </c>
      <c r="N94" s="7" t="str">
        <f>IF('15歳以下記録入力'!AA72="","",VLOOKUP($B94,'15歳以下記録入力'!$B$8:$AC$145,26,FALSE))</f>
        <v>記載不要</v>
      </c>
      <c r="O94" s="7" t="str">
        <f>IF('15歳以下記録入力'!AB72="","",VLOOKUP($B94,'15歳以下記録入力'!$B$8:$AC$145,27,FALSE))</f>
        <v>-</v>
      </c>
      <c r="P94" s="274" t="str">
        <f>IF('15歳以下記録入力'!AC72="","",VLOOKUP($B94,'15歳以下記録入力'!$B$8:$AC$145,25,FALSE))</f>
        <v/>
      </c>
      <c r="R94" s="378">
        <f>'15歳以下記録入力'!Y72</f>
        <v>0</v>
      </c>
    </row>
    <row r="95" spans="1:18">
      <c r="A95" s="4">
        <f>'15歳以下記録入力'!A73</f>
        <v>20</v>
      </c>
      <c r="B95" s="18" t="str">
        <f>'15歳以下記録入力'!B73</f>
        <v>U12M20</v>
      </c>
      <c r="C95" s="18" t="str">
        <f>'15歳以下記録入力'!C73</f>
        <v>男</v>
      </c>
      <c r="D95" s="18" t="str">
        <f>'15歳以下記録入力'!E73</f>
        <v/>
      </c>
      <c r="E95" s="18">
        <f>'15歳以下記録入力'!F73</f>
        <v>125</v>
      </c>
      <c r="F95" s="18">
        <f>'15歳以下記録入力'!X73</f>
        <v>0</v>
      </c>
      <c r="G95" s="18" t="str">
        <f>'15歳以下記録入力'!K73</f>
        <v>:.</v>
      </c>
      <c r="H95" s="18" t="e">
        <f>'15歳以下記録入力'!M73</f>
        <v>#N/A</v>
      </c>
      <c r="I95" s="18" t="str">
        <f>'15歳以下記録入力'!R73</f>
        <v>:.</v>
      </c>
      <c r="J95" s="18" t="e">
        <f>'15歳以下記録入力'!T73</f>
        <v>#N/A</v>
      </c>
      <c r="K95" s="414" t="str">
        <f>'15歳以下記録入力'!U73</f>
        <v>-:-.-</v>
      </c>
      <c r="L95" s="415"/>
      <c r="M95" s="18" t="str">
        <f>'15歳以下記録入力'!W73</f>
        <v>-</v>
      </c>
      <c r="N95" s="7" t="str">
        <f>IF('15歳以下記録入力'!AA73="","",VLOOKUP($B95,'15歳以下記録入力'!$B$8:$AC$145,26,FALSE))</f>
        <v>記載不要</v>
      </c>
      <c r="O95" s="7" t="str">
        <f>IF('15歳以下記録入力'!AB73="","",VLOOKUP($B95,'15歳以下記録入力'!$B$8:$AC$145,27,FALSE))</f>
        <v>-</v>
      </c>
      <c r="P95" s="274" t="str">
        <f>IF('15歳以下記録入力'!AC73="","",VLOOKUP($B95,'15歳以下記録入力'!$B$8:$AC$145,25,FALSE))</f>
        <v/>
      </c>
      <c r="R95" s="378">
        <f>'15歳以下記録入力'!Y73</f>
        <v>0</v>
      </c>
    </row>
    <row r="96" spans="1:18">
      <c r="A96" s="5"/>
      <c r="B96" s="20"/>
      <c r="C96" s="20"/>
      <c r="D96" s="20"/>
      <c r="E96" s="20"/>
      <c r="F96" s="20"/>
      <c r="G96" s="20"/>
      <c r="H96" s="20"/>
      <c r="I96" s="20"/>
      <c r="J96" s="20"/>
      <c r="K96" s="20"/>
      <c r="L96" s="20"/>
      <c r="M96" s="20"/>
      <c r="N96" s="8"/>
      <c r="O96" s="20"/>
      <c r="P96" s="33"/>
      <c r="R96" s="376"/>
    </row>
    <row r="97" spans="1:18" ht="17">
      <c r="A97" s="30" t="s">
        <v>64</v>
      </c>
      <c r="B97" s="31"/>
      <c r="C97" s="31"/>
      <c r="D97" s="31"/>
      <c r="E97" s="31"/>
      <c r="F97" s="31"/>
      <c r="G97" s="31"/>
      <c r="H97" s="31"/>
      <c r="I97" s="31"/>
      <c r="J97" s="31"/>
      <c r="K97" s="31"/>
      <c r="L97" s="31"/>
      <c r="M97" s="31"/>
      <c r="N97" s="31"/>
      <c r="O97" s="304"/>
      <c r="P97" s="302"/>
      <c r="R97" s="373"/>
    </row>
    <row r="98" spans="1:18">
      <c r="A98" s="4"/>
      <c r="B98" s="18" t="s">
        <v>3</v>
      </c>
      <c r="C98" s="19" t="s">
        <v>4</v>
      </c>
      <c r="D98" s="322" t="s">
        <v>231</v>
      </c>
      <c r="E98" s="18" t="s">
        <v>9</v>
      </c>
      <c r="F98" s="18" t="s">
        <v>45</v>
      </c>
      <c r="G98" s="18" t="s">
        <v>11</v>
      </c>
      <c r="H98" s="18" t="s">
        <v>5</v>
      </c>
      <c r="I98" s="18" t="s">
        <v>12</v>
      </c>
      <c r="J98" s="18" t="s">
        <v>5</v>
      </c>
      <c r="K98" s="403" t="s">
        <v>47</v>
      </c>
      <c r="L98" s="403"/>
      <c r="M98" s="18" t="s">
        <v>2</v>
      </c>
      <c r="N98" s="300" t="s">
        <v>186</v>
      </c>
      <c r="O98" s="255" t="s">
        <v>187</v>
      </c>
      <c r="P98" s="29" t="s">
        <v>46</v>
      </c>
      <c r="R98" s="374" t="s">
        <v>238</v>
      </c>
    </row>
    <row r="99" spans="1:18">
      <c r="A99" s="4">
        <f>'15歳以下記録入力'!A123</f>
        <v>1</v>
      </c>
      <c r="B99" s="18" t="str">
        <f>'15歳以下記録入力'!B123</f>
        <v>U15W1</v>
      </c>
      <c r="C99" s="18" t="str">
        <f>'15歳以下記録入力'!C123</f>
        <v>女</v>
      </c>
      <c r="D99" s="18" t="str">
        <f>'15歳以下記録入力'!E123</f>
        <v/>
      </c>
      <c r="E99" s="18">
        <f>'15歳以下記録入力'!F123</f>
        <v>125</v>
      </c>
      <c r="F99" s="18">
        <f>'15歳以下記録入力'!X123</f>
        <v>0</v>
      </c>
      <c r="G99" s="18" t="str">
        <f>'15歳以下記録入力'!K123</f>
        <v>:.</v>
      </c>
      <c r="H99" s="18" t="e">
        <f>IF('15歳以下記録入力'!M123&gt;20,"N",'15歳以下記録入力'!M123)</f>
        <v>#N/A</v>
      </c>
      <c r="I99" s="18" t="str">
        <f>'15歳以下記録入力'!R123</f>
        <v>:.</v>
      </c>
      <c r="J99" s="18" t="e">
        <f>IF('15歳以下記録入力'!T123&gt;20,"N",'15歳以下記録入力'!T123)</f>
        <v>#N/A</v>
      </c>
      <c r="K99" s="414" t="str">
        <f>'15歳以下記録入力'!U123</f>
        <v>-:-.-</v>
      </c>
      <c r="L99" s="415"/>
      <c r="M99" s="18" t="str">
        <f>'15歳以下記録入力'!W123</f>
        <v>-</v>
      </c>
      <c r="N99" s="7" t="str">
        <f>IF('15歳以下記録入力'!AA123="","",VLOOKUP($B99,'15歳以下記録入力'!$B$8:$AC$145,26,FALSE))</f>
        <v>記載不要</v>
      </c>
      <c r="O99" s="7" t="str">
        <f>IF('15歳以下記録入力'!AB123="","",VLOOKUP($B99,'15歳以下記録入力'!$B$8:$AC$145,27,FALSE))</f>
        <v>-</v>
      </c>
      <c r="P99" s="274" t="str">
        <f>IF('15歳以下記録入力'!AC123="","",VLOOKUP($B99,'15歳以下記録入力'!$B$8:$AC$145,25,FALSE))</f>
        <v/>
      </c>
      <c r="R99" s="378">
        <f>'15歳以下記録入力'!Y123</f>
        <v>0</v>
      </c>
    </row>
    <row r="100" spans="1:18">
      <c r="A100" s="4">
        <f>'15歳以下記録入力'!A124</f>
        <v>2</v>
      </c>
      <c r="B100" s="18" t="str">
        <f>'15歳以下記録入力'!B124</f>
        <v>U15W2</v>
      </c>
      <c r="C100" s="18" t="str">
        <f>'15歳以下記録入力'!C124</f>
        <v>女</v>
      </c>
      <c r="D100" s="18" t="str">
        <f>'15歳以下記録入力'!E124</f>
        <v/>
      </c>
      <c r="E100" s="18">
        <f>'15歳以下記録入力'!F124</f>
        <v>125</v>
      </c>
      <c r="F100" s="18">
        <f>'15歳以下記録入力'!X124</f>
        <v>0</v>
      </c>
      <c r="G100" s="18" t="str">
        <f>'15歳以下記録入力'!K124</f>
        <v>:.</v>
      </c>
      <c r="H100" s="18" t="e">
        <f>IF('15歳以下記録入力'!M124&gt;20,"N",'15歳以下記録入力'!M124)</f>
        <v>#N/A</v>
      </c>
      <c r="I100" s="18" t="str">
        <f>'15歳以下記録入力'!R124</f>
        <v>:.</v>
      </c>
      <c r="J100" s="18" t="e">
        <f>IF('15歳以下記録入力'!T124&gt;20,"N",'15歳以下記録入力'!T124)</f>
        <v>#N/A</v>
      </c>
      <c r="K100" s="414" t="str">
        <f>'15歳以下記録入力'!U124</f>
        <v>-:-.-</v>
      </c>
      <c r="L100" s="415"/>
      <c r="M100" s="18" t="str">
        <f>'15歳以下記録入力'!W124</f>
        <v>-</v>
      </c>
      <c r="N100" s="7" t="str">
        <f>IF('15歳以下記録入力'!AA124="","",VLOOKUP($B100,'15歳以下記録入力'!$B$8:$AC$145,26,FALSE))</f>
        <v>記載不要</v>
      </c>
      <c r="O100" s="7" t="str">
        <f>IF('15歳以下記録入力'!AB124="","",VLOOKUP($B100,'15歳以下記録入力'!$B$8:$AC$145,27,FALSE))</f>
        <v>-</v>
      </c>
      <c r="P100" s="274" t="str">
        <f>IF('15歳以下記録入力'!AC124="","",VLOOKUP($B100,'15歳以下記録入力'!$B$8:$AC$145,25,FALSE))</f>
        <v/>
      </c>
      <c r="R100" s="378">
        <f>'15歳以下記録入力'!Y124</f>
        <v>0</v>
      </c>
    </row>
    <row r="101" spans="1:18">
      <c r="A101" s="4">
        <f>'15歳以下記録入力'!A125</f>
        <v>3</v>
      </c>
      <c r="B101" s="18" t="str">
        <f>'15歳以下記録入力'!B125</f>
        <v>U15W3</v>
      </c>
      <c r="C101" s="18" t="str">
        <f>'15歳以下記録入力'!C125</f>
        <v>女</v>
      </c>
      <c r="D101" s="18" t="str">
        <f>'15歳以下記録入力'!E125</f>
        <v/>
      </c>
      <c r="E101" s="18">
        <f>'15歳以下記録入力'!F125</f>
        <v>125</v>
      </c>
      <c r="F101" s="18">
        <f>'15歳以下記録入力'!X125</f>
        <v>0</v>
      </c>
      <c r="G101" s="18" t="str">
        <f>'15歳以下記録入力'!K125</f>
        <v>:.</v>
      </c>
      <c r="H101" s="18" t="e">
        <f>IF('15歳以下記録入力'!M125&gt;20,"N",'15歳以下記録入力'!M125)</f>
        <v>#N/A</v>
      </c>
      <c r="I101" s="18" t="str">
        <f>'15歳以下記録入力'!R125</f>
        <v>:.</v>
      </c>
      <c r="J101" s="18" t="e">
        <f>IF('15歳以下記録入力'!T125&gt;20,"N",'15歳以下記録入力'!T125)</f>
        <v>#N/A</v>
      </c>
      <c r="K101" s="414" t="str">
        <f>'15歳以下記録入力'!U125</f>
        <v>-:-.-</v>
      </c>
      <c r="L101" s="415"/>
      <c r="M101" s="18" t="str">
        <f>'15歳以下記録入力'!W125</f>
        <v>-</v>
      </c>
      <c r="N101" s="7" t="str">
        <f>IF('15歳以下記録入力'!AA125="","",VLOOKUP($B101,'15歳以下記録入力'!$B$8:$AC$145,26,FALSE))</f>
        <v>記載不要</v>
      </c>
      <c r="O101" s="7" t="str">
        <f>IF('15歳以下記録入力'!AB125="","",VLOOKUP($B101,'15歳以下記録入力'!$B$8:$AC$145,27,FALSE))</f>
        <v>-</v>
      </c>
      <c r="P101" s="274" t="str">
        <f>IF('15歳以下記録入力'!AC125="","",VLOOKUP($B101,'15歳以下記録入力'!$B$8:$AC$145,25,FALSE))</f>
        <v/>
      </c>
      <c r="R101" s="378">
        <f>'15歳以下記録入力'!Y125</f>
        <v>0</v>
      </c>
    </row>
    <row r="102" spans="1:18">
      <c r="A102" s="4">
        <f>'15歳以下記録入力'!A126</f>
        <v>4</v>
      </c>
      <c r="B102" s="18" t="str">
        <f>'15歳以下記録入力'!B126</f>
        <v>U15W4</v>
      </c>
      <c r="C102" s="18" t="str">
        <f>'15歳以下記録入力'!C126</f>
        <v>女</v>
      </c>
      <c r="D102" s="18" t="str">
        <f>'15歳以下記録入力'!E126</f>
        <v/>
      </c>
      <c r="E102" s="18">
        <f>'15歳以下記録入力'!F126</f>
        <v>125</v>
      </c>
      <c r="F102" s="18">
        <f>'15歳以下記録入力'!X126</f>
        <v>0</v>
      </c>
      <c r="G102" s="18" t="str">
        <f>'15歳以下記録入力'!K126</f>
        <v>:.</v>
      </c>
      <c r="H102" s="18" t="e">
        <f>IF('15歳以下記録入力'!M126&gt;20,"N",'15歳以下記録入力'!M126)</f>
        <v>#N/A</v>
      </c>
      <c r="I102" s="18" t="str">
        <f>'15歳以下記録入力'!R126</f>
        <v>:.</v>
      </c>
      <c r="J102" s="18" t="e">
        <f>IF('15歳以下記録入力'!T126&gt;20,"N",'15歳以下記録入力'!T126)</f>
        <v>#N/A</v>
      </c>
      <c r="K102" s="414" t="str">
        <f>'15歳以下記録入力'!U126</f>
        <v>-:-.-</v>
      </c>
      <c r="L102" s="415"/>
      <c r="M102" s="18" t="str">
        <f>'15歳以下記録入力'!W126</f>
        <v>-</v>
      </c>
      <c r="N102" s="7" t="str">
        <f>IF('15歳以下記録入力'!AA126="","",VLOOKUP($B102,'15歳以下記録入力'!$B$8:$AC$145,26,FALSE))</f>
        <v>記載不要</v>
      </c>
      <c r="O102" s="7" t="str">
        <f>IF('15歳以下記録入力'!AB126="","",VLOOKUP($B102,'15歳以下記録入力'!$B$8:$AC$145,27,FALSE))</f>
        <v>-</v>
      </c>
      <c r="P102" s="274" t="str">
        <f>IF('15歳以下記録入力'!AC126="","",VLOOKUP($B102,'15歳以下記録入力'!$B$8:$AC$145,25,FALSE))</f>
        <v/>
      </c>
      <c r="R102" s="378">
        <f>'15歳以下記録入力'!Y126</f>
        <v>0</v>
      </c>
    </row>
    <row r="103" spans="1:18">
      <c r="A103" s="4">
        <f>'15歳以下記録入力'!A127</f>
        <v>5</v>
      </c>
      <c r="B103" s="18" t="str">
        <f>'15歳以下記録入力'!B127</f>
        <v>U15W5</v>
      </c>
      <c r="C103" s="18" t="str">
        <f>'15歳以下記録入力'!C127</f>
        <v>女</v>
      </c>
      <c r="D103" s="18" t="str">
        <f>'15歳以下記録入力'!E127</f>
        <v/>
      </c>
      <c r="E103" s="18">
        <f>'15歳以下記録入力'!F127</f>
        <v>125</v>
      </c>
      <c r="F103" s="18">
        <f>'15歳以下記録入力'!X127</f>
        <v>0</v>
      </c>
      <c r="G103" s="18" t="str">
        <f>'15歳以下記録入力'!K127</f>
        <v>:.</v>
      </c>
      <c r="H103" s="18" t="e">
        <f>IF('15歳以下記録入力'!M127&gt;20,"N",'15歳以下記録入力'!M127)</f>
        <v>#N/A</v>
      </c>
      <c r="I103" s="18" t="str">
        <f>'15歳以下記録入力'!R127</f>
        <v>:.</v>
      </c>
      <c r="J103" s="18" t="e">
        <f>IF('15歳以下記録入力'!T127&gt;20,"N",'15歳以下記録入力'!T127)</f>
        <v>#N/A</v>
      </c>
      <c r="K103" s="414" t="str">
        <f>'15歳以下記録入力'!U127</f>
        <v>-:-.-</v>
      </c>
      <c r="L103" s="415"/>
      <c r="M103" s="18" t="str">
        <f>'15歳以下記録入力'!W127</f>
        <v>-</v>
      </c>
      <c r="N103" s="7" t="str">
        <f>IF('15歳以下記録入力'!AA127="","",VLOOKUP($B103,'15歳以下記録入力'!$B$8:$AC$145,26,FALSE))</f>
        <v>記載不要</v>
      </c>
      <c r="O103" s="7" t="str">
        <f>IF('15歳以下記録入力'!AB127="","",VLOOKUP($B103,'15歳以下記録入力'!$B$8:$AC$145,27,FALSE))</f>
        <v>-</v>
      </c>
      <c r="P103" s="274" t="str">
        <f>IF('15歳以下記録入力'!AC127="","",VLOOKUP($B103,'15歳以下記録入力'!$B$8:$AC$145,25,FALSE))</f>
        <v/>
      </c>
      <c r="R103" s="378">
        <f>'15歳以下記録入力'!Y127</f>
        <v>0</v>
      </c>
    </row>
    <row r="104" spans="1:18">
      <c r="A104" s="4">
        <f>'15歳以下記録入力'!A128</f>
        <v>6</v>
      </c>
      <c r="B104" s="18" t="str">
        <f>'15歳以下記録入力'!B128</f>
        <v>U15W6</v>
      </c>
      <c r="C104" s="18" t="str">
        <f>'15歳以下記録入力'!C128</f>
        <v>女</v>
      </c>
      <c r="D104" s="18" t="str">
        <f>'15歳以下記録入力'!E128</f>
        <v/>
      </c>
      <c r="E104" s="18">
        <f>'15歳以下記録入力'!F128</f>
        <v>125</v>
      </c>
      <c r="F104" s="18">
        <f>'15歳以下記録入力'!X128</f>
        <v>0</v>
      </c>
      <c r="G104" s="18" t="str">
        <f>'15歳以下記録入力'!K128</f>
        <v>:.</v>
      </c>
      <c r="H104" s="18" t="e">
        <f>IF('15歳以下記録入力'!M128&gt;20,"N",'15歳以下記録入力'!M128)</f>
        <v>#N/A</v>
      </c>
      <c r="I104" s="18" t="str">
        <f>'15歳以下記録入力'!R128</f>
        <v>:.</v>
      </c>
      <c r="J104" s="18" t="e">
        <f>IF('15歳以下記録入力'!T128&gt;20,"N",'15歳以下記録入力'!T128)</f>
        <v>#N/A</v>
      </c>
      <c r="K104" s="414" t="str">
        <f>'15歳以下記録入力'!U128</f>
        <v>-:-.-</v>
      </c>
      <c r="L104" s="415"/>
      <c r="M104" s="18" t="str">
        <f>'15歳以下記録入力'!W128</f>
        <v>-</v>
      </c>
      <c r="N104" s="7" t="str">
        <f>IF('15歳以下記録入力'!AA128="","",VLOOKUP($B104,'15歳以下記録入力'!$B$8:$AC$145,26,FALSE))</f>
        <v>記載不要</v>
      </c>
      <c r="O104" s="7" t="str">
        <f>IF('15歳以下記録入力'!AB128="","",VLOOKUP($B104,'15歳以下記録入力'!$B$8:$AC$145,27,FALSE))</f>
        <v>-</v>
      </c>
      <c r="P104" s="274" t="str">
        <f>IF('15歳以下記録入力'!AC128="","",VLOOKUP($B104,'15歳以下記録入力'!$B$8:$AC$145,25,FALSE))</f>
        <v/>
      </c>
      <c r="R104" s="378">
        <f>'15歳以下記録入力'!Y128</f>
        <v>0</v>
      </c>
    </row>
    <row r="105" spans="1:18">
      <c r="A105" s="4">
        <f>'15歳以下記録入力'!A129</f>
        <v>7</v>
      </c>
      <c r="B105" s="18" t="str">
        <f>'15歳以下記録入力'!B129</f>
        <v>U15W7</v>
      </c>
      <c r="C105" s="18" t="str">
        <f>'15歳以下記録入力'!C129</f>
        <v>女</v>
      </c>
      <c r="D105" s="18" t="str">
        <f>'15歳以下記録入力'!E129</f>
        <v/>
      </c>
      <c r="E105" s="18">
        <f>'15歳以下記録入力'!F129</f>
        <v>125</v>
      </c>
      <c r="F105" s="18">
        <f>'15歳以下記録入力'!X129</f>
        <v>0</v>
      </c>
      <c r="G105" s="18" t="str">
        <f>'15歳以下記録入力'!K129</f>
        <v>:.</v>
      </c>
      <c r="H105" s="18" t="e">
        <f>IF('15歳以下記録入力'!M129&gt;20,"N",'15歳以下記録入力'!M129)</f>
        <v>#N/A</v>
      </c>
      <c r="I105" s="18" t="str">
        <f>'15歳以下記録入力'!R129</f>
        <v>:.</v>
      </c>
      <c r="J105" s="18" t="e">
        <f>IF('15歳以下記録入力'!T129&gt;20,"N",'15歳以下記録入力'!T129)</f>
        <v>#N/A</v>
      </c>
      <c r="K105" s="414" t="str">
        <f>'15歳以下記録入力'!U129</f>
        <v>-:-.-</v>
      </c>
      <c r="L105" s="415"/>
      <c r="M105" s="18" t="str">
        <f>'15歳以下記録入力'!W129</f>
        <v>-</v>
      </c>
      <c r="N105" s="7" t="str">
        <f>IF('15歳以下記録入力'!AA129="","",VLOOKUP($B105,'15歳以下記録入力'!$B$8:$AC$145,26,FALSE))</f>
        <v>記載不要</v>
      </c>
      <c r="O105" s="7" t="str">
        <f>IF('15歳以下記録入力'!AB129="","",VLOOKUP($B105,'15歳以下記録入力'!$B$8:$AC$145,27,FALSE))</f>
        <v>-</v>
      </c>
      <c r="P105" s="274" t="str">
        <f>IF('15歳以下記録入力'!AC129="","",VLOOKUP($B105,'15歳以下記録入力'!$B$8:$AC$145,25,FALSE))</f>
        <v/>
      </c>
      <c r="R105" s="378">
        <f>'15歳以下記録入力'!Y129</f>
        <v>0</v>
      </c>
    </row>
    <row r="106" spans="1:18">
      <c r="A106" s="4">
        <f>'15歳以下記録入力'!A130</f>
        <v>8</v>
      </c>
      <c r="B106" s="18" t="str">
        <f>'15歳以下記録入力'!B130</f>
        <v>U15W8</v>
      </c>
      <c r="C106" s="18" t="str">
        <f>'15歳以下記録入力'!C130</f>
        <v>女</v>
      </c>
      <c r="D106" s="18" t="str">
        <f>'15歳以下記録入力'!E130</f>
        <v/>
      </c>
      <c r="E106" s="18">
        <f>'15歳以下記録入力'!F130</f>
        <v>125</v>
      </c>
      <c r="F106" s="18">
        <f>'15歳以下記録入力'!X130</f>
        <v>0</v>
      </c>
      <c r="G106" s="18" t="str">
        <f>'15歳以下記録入力'!K130</f>
        <v>:.</v>
      </c>
      <c r="H106" s="18" t="e">
        <f>IF('15歳以下記録入力'!M130&gt;20,"N",'15歳以下記録入力'!M130)</f>
        <v>#N/A</v>
      </c>
      <c r="I106" s="18" t="str">
        <f>'15歳以下記録入力'!R130</f>
        <v>:.</v>
      </c>
      <c r="J106" s="18" t="e">
        <f>IF('15歳以下記録入力'!T130&gt;20,"N",'15歳以下記録入力'!T130)</f>
        <v>#N/A</v>
      </c>
      <c r="K106" s="414" t="str">
        <f>'15歳以下記録入力'!U130</f>
        <v>-:-.-</v>
      </c>
      <c r="L106" s="415"/>
      <c r="M106" s="18" t="str">
        <f>'15歳以下記録入力'!W130</f>
        <v>-</v>
      </c>
      <c r="N106" s="7" t="str">
        <f>IF('15歳以下記録入力'!AA130="","",VLOOKUP($B106,'15歳以下記録入力'!$B$8:$AC$145,26,FALSE))</f>
        <v>記載不要</v>
      </c>
      <c r="O106" s="7" t="str">
        <f>IF('15歳以下記録入力'!AB130="","",VLOOKUP($B106,'15歳以下記録入力'!$B$8:$AC$145,27,FALSE))</f>
        <v>-</v>
      </c>
      <c r="P106" s="274" t="str">
        <f>IF('15歳以下記録入力'!AC130="","",VLOOKUP($B106,'15歳以下記録入力'!$B$8:$AC$145,25,FALSE))</f>
        <v/>
      </c>
      <c r="R106" s="378">
        <f>'15歳以下記録入力'!Y130</f>
        <v>0</v>
      </c>
    </row>
    <row r="107" spans="1:18">
      <c r="A107" s="4">
        <f>'15歳以下記録入力'!A131</f>
        <v>9</v>
      </c>
      <c r="B107" s="18" t="str">
        <f>'15歳以下記録入力'!B131</f>
        <v>U15W9</v>
      </c>
      <c r="C107" s="18" t="str">
        <f>'15歳以下記録入力'!C131</f>
        <v>女</v>
      </c>
      <c r="D107" s="18" t="str">
        <f>'15歳以下記録入力'!E131</f>
        <v/>
      </c>
      <c r="E107" s="18">
        <f>'15歳以下記録入力'!F131</f>
        <v>125</v>
      </c>
      <c r="F107" s="18">
        <f>'15歳以下記録入力'!X131</f>
        <v>0</v>
      </c>
      <c r="G107" s="18" t="str">
        <f>'15歳以下記録入力'!K131</f>
        <v>:.</v>
      </c>
      <c r="H107" s="18" t="e">
        <f>IF('15歳以下記録入力'!M131&gt;20,"N",'15歳以下記録入力'!M131)</f>
        <v>#N/A</v>
      </c>
      <c r="I107" s="18" t="str">
        <f>'15歳以下記録入力'!R131</f>
        <v>:.</v>
      </c>
      <c r="J107" s="18" t="e">
        <f>IF('15歳以下記録入力'!T131&gt;20,"N",'15歳以下記録入力'!T131)</f>
        <v>#N/A</v>
      </c>
      <c r="K107" s="414" t="str">
        <f>'15歳以下記録入力'!U131</f>
        <v>-:-.-</v>
      </c>
      <c r="L107" s="415"/>
      <c r="M107" s="18" t="str">
        <f>'15歳以下記録入力'!W131</f>
        <v>-</v>
      </c>
      <c r="N107" s="7" t="str">
        <f>IF('15歳以下記録入力'!AA131="","",VLOOKUP($B107,'15歳以下記録入力'!$B$8:$AC$145,26,FALSE))</f>
        <v>記載不要</v>
      </c>
      <c r="O107" s="7" t="str">
        <f>IF('15歳以下記録入力'!AB131="","",VLOOKUP($B107,'15歳以下記録入力'!$B$8:$AC$145,27,FALSE))</f>
        <v>-</v>
      </c>
      <c r="P107" s="274" t="str">
        <f>IF('15歳以下記録入力'!AC131="","",VLOOKUP($B107,'15歳以下記録入力'!$B$8:$AC$145,25,FALSE))</f>
        <v/>
      </c>
      <c r="R107" s="378">
        <f>'15歳以下記録入力'!Y131</f>
        <v>0</v>
      </c>
    </row>
    <row r="108" spans="1:18">
      <c r="A108" s="4">
        <f>'15歳以下記録入力'!A132</f>
        <v>10</v>
      </c>
      <c r="B108" s="18" t="str">
        <f>'15歳以下記録入力'!B132</f>
        <v>U15W10</v>
      </c>
      <c r="C108" s="18" t="str">
        <f>'15歳以下記録入力'!C132</f>
        <v>女</v>
      </c>
      <c r="D108" s="18" t="str">
        <f>'15歳以下記録入力'!E132</f>
        <v/>
      </c>
      <c r="E108" s="18">
        <f>'15歳以下記録入力'!F132</f>
        <v>125</v>
      </c>
      <c r="F108" s="18">
        <f>'15歳以下記録入力'!X132</f>
        <v>0</v>
      </c>
      <c r="G108" s="18" t="str">
        <f>'15歳以下記録入力'!K132</f>
        <v>:.</v>
      </c>
      <c r="H108" s="18" t="e">
        <f>IF('15歳以下記録入力'!M132&gt;20,"N",'15歳以下記録入力'!M132)</f>
        <v>#N/A</v>
      </c>
      <c r="I108" s="18" t="str">
        <f>'15歳以下記録入力'!R132</f>
        <v>:.</v>
      </c>
      <c r="J108" s="18" t="e">
        <f>IF('15歳以下記録入力'!T132&gt;20,"N",'15歳以下記録入力'!T132)</f>
        <v>#N/A</v>
      </c>
      <c r="K108" s="414" t="str">
        <f>'15歳以下記録入力'!U132</f>
        <v>-:-.-</v>
      </c>
      <c r="L108" s="415"/>
      <c r="M108" s="18" t="str">
        <f>'15歳以下記録入力'!W132</f>
        <v>-</v>
      </c>
      <c r="N108" s="7" t="str">
        <f>IF('15歳以下記録入力'!AA132="","",VLOOKUP($B108,'15歳以下記録入力'!$B$8:$AC$145,26,FALSE))</f>
        <v>記載不要</v>
      </c>
      <c r="O108" s="7" t="str">
        <f>IF('15歳以下記録入力'!AB132="","",VLOOKUP($B108,'15歳以下記録入力'!$B$8:$AC$145,27,FALSE))</f>
        <v>-</v>
      </c>
      <c r="P108" s="274" t="str">
        <f>IF('15歳以下記録入力'!AC132="","",VLOOKUP($B108,'15歳以下記録入力'!$B$8:$AC$145,25,FALSE))</f>
        <v/>
      </c>
      <c r="R108" s="378">
        <f>'15歳以下記録入力'!Y132</f>
        <v>0</v>
      </c>
    </row>
    <row r="109" spans="1:18">
      <c r="A109" s="4">
        <f>'15歳以下記録入力'!A133</f>
        <v>11</v>
      </c>
      <c r="B109" s="18" t="str">
        <f>'15歳以下記録入力'!B133</f>
        <v>U15W11</v>
      </c>
      <c r="C109" s="18" t="str">
        <f>'15歳以下記録入力'!C133</f>
        <v>女</v>
      </c>
      <c r="D109" s="18" t="str">
        <f>'15歳以下記録入力'!E133</f>
        <v/>
      </c>
      <c r="E109" s="18">
        <f>'15歳以下記録入力'!F133</f>
        <v>125</v>
      </c>
      <c r="F109" s="18">
        <f>'15歳以下記録入力'!X133</f>
        <v>0</v>
      </c>
      <c r="G109" s="18" t="str">
        <f>'15歳以下記録入力'!K133</f>
        <v>:.</v>
      </c>
      <c r="H109" s="18" t="e">
        <f>IF('15歳以下記録入力'!M133&gt;20,"N",'15歳以下記録入力'!M133)</f>
        <v>#N/A</v>
      </c>
      <c r="I109" s="18" t="str">
        <f>'15歳以下記録入力'!R133</f>
        <v>:.</v>
      </c>
      <c r="J109" s="18" t="e">
        <f>IF('15歳以下記録入力'!T133&gt;20,"N",'15歳以下記録入力'!T133)</f>
        <v>#N/A</v>
      </c>
      <c r="K109" s="414" t="str">
        <f>'15歳以下記録入力'!U133</f>
        <v>-:-.-</v>
      </c>
      <c r="L109" s="415"/>
      <c r="M109" s="18" t="str">
        <f>'15歳以下記録入力'!W133</f>
        <v>-</v>
      </c>
      <c r="N109" s="7" t="str">
        <f>IF('15歳以下記録入力'!AA133="","",VLOOKUP($B109,'15歳以下記録入力'!$B$8:$AC$145,26,FALSE))</f>
        <v>記載不要</v>
      </c>
      <c r="O109" s="7" t="str">
        <f>IF('15歳以下記録入力'!AB133="","",VLOOKUP($B109,'15歳以下記録入力'!$B$8:$AC$145,27,FALSE))</f>
        <v>-</v>
      </c>
      <c r="P109" s="274" t="str">
        <f>IF('15歳以下記録入力'!AC133="","",VLOOKUP($B109,'15歳以下記録入力'!$B$8:$AC$145,25,FALSE))</f>
        <v/>
      </c>
      <c r="R109" s="378">
        <f>'15歳以下記録入力'!Y133</f>
        <v>0</v>
      </c>
    </row>
    <row r="110" spans="1:18">
      <c r="A110" s="4">
        <f>'15歳以下記録入力'!A134</f>
        <v>12</v>
      </c>
      <c r="B110" s="18" t="str">
        <f>'15歳以下記録入力'!B134</f>
        <v>U15W12</v>
      </c>
      <c r="C110" s="18" t="str">
        <f>'15歳以下記録入力'!C134</f>
        <v>女</v>
      </c>
      <c r="D110" s="18" t="str">
        <f>'15歳以下記録入力'!E134</f>
        <v/>
      </c>
      <c r="E110" s="18">
        <f>'15歳以下記録入力'!F134</f>
        <v>125</v>
      </c>
      <c r="F110" s="18">
        <f>'15歳以下記録入力'!X134</f>
        <v>0</v>
      </c>
      <c r="G110" s="18" t="str">
        <f>'15歳以下記録入力'!K134</f>
        <v>:.</v>
      </c>
      <c r="H110" s="18" t="e">
        <f>IF('15歳以下記録入力'!M134&gt;20,"N",'15歳以下記録入力'!M134)</f>
        <v>#N/A</v>
      </c>
      <c r="I110" s="18" t="str">
        <f>'15歳以下記録入力'!R134</f>
        <v>:.</v>
      </c>
      <c r="J110" s="18" t="e">
        <f>IF('15歳以下記録入力'!T134&gt;20,"N",'15歳以下記録入力'!T134)</f>
        <v>#N/A</v>
      </c>
      <c r="K110" s="414" t="str">
        <f>'15歳以下記録入力'!U134</f>
        <v>-:-.-</v>
      </c>
      <c r="L110" s="415"/>
      <c r="M110" s="18" t="str">
        <f>'15歳以下記録入力'!W134</f>
        <v>-</v>
      </c>
      <c r="N110" s="7" t="str">
        <f>IF('15歳以下記録入力'!AA134="","",VLOOKUP($B110,'15歳以下記録入力'!$B$8:$AC$145,26,FALSE))</f>
        <v>記載不要</v>
      </c>
      <c r="O110" s="7" t="str">
        <f>IF('15歳以下記録入力'!AB134="","",VLOOKUP($B110,'15歳以下記録入力'!$B$8:$AC$145,27,FALSE))</f>
        <v>-</v>
      </c>
      <c r="P110" s="274" t="str">
        <f>IF('15歳以下記録入力'!AC134="","",VLOOKUP($B110,'15歳以下記録入力'!$B$8:$AC$145,25,FALSE))</f>
        <v/>
      </c>
      <c r="R110" s="378">
        <f>'15歳以下記録入力'!Y134</f>
        <v>0</v>
      </c>
    </row>
    <row r="111" spans="1:18">
      <c r="A111" s="4">
        <f>'15歳以下記録入力'!A135</f>
        <v>13</v>
      </c>
      <c r="B111" s="18" t="str">
        <f>'15歳以下記録入力'!B135</f>
        <v>U15W13</v>
      </c>
      <c r="C111" s="18" t="str">
        <f>'15歳以下記録入力'!C135</f>
        <v>女</v>
      </c>
      <c r="D111" s="18" t="str">
        <f>'15歳以下記録入力'!E135</f>
        <v/>
      </c>
      <c r="E111" s="18">
        <f>'15歳以下記録入力'!F135</f>
        <v>125</v>
      </c>
      <c r="F111" s="18">
        <f>'15歳以下記録入力'!X135</f>
        <v>0</v>
      </c>
      <c r="G111" s="18" t="str">
        <f>'15歳以下記録入力'!K135</f>
        <v>:.</v>
      </c>
      <c r="H111" s="18" t="e">
        <f>IF('15歳以下記録入力'!M135&gt;20,"N",'15歳以下記録入力'!M135)</f>
        <v>#N/A</v>
      </c>
      <c r="I111" s="18" t="str">
        <f>'15歳以下記録入力'!R135</f>
        <v>:.</v>
      </c>
      <c r="J111" s="18" t="e">
        <f>IF('15歳以下記録入力'!T135&gt;20,"N",'15歳以下記録入力'!T135)</f>
        <v>#N/A</v>
      </c>
      <c r="K111" s="414" t="str">
        <f>'15歳以下記録入力'!U135</f>
        <v>-:-.-</v>
      </c>
      <c r="L111" s="415"/>
      <c r="M111" s="18" t="str">
        <f>'15歳以下記録入力'!W135</f>
        <v>-</v>
      </c>
      <c r="N111" s="7" t="str">
        <f>IF('15歳以下記録入力'!AA135="","",VLOOKUP($B111,'15歳以下記録入力'!$B$8:$AC$145,26,FALSE))</f>
        <v>記載不要</v>
      </c>
      <c r="O111" s="7" t="str">
        <f>IF('15歳以下記録入力'!AB135="","",VLOOKUP($B111,'15歳以下記録入力'!$B$8:$AC$145,27,FALSE))</f>
        <v>-</v>
      </c>
      <c r="P111" s="274" t="str">
        <f>IF('15歳以下記録入力'!AC135="","",VLOOKUP($B111,'15歳以下記録入力'!$B$8:$AC$145,25,FALSE))</f>
        <v/>
      </c>
      <c r="R111" s="378">
        <f>'15歳以下記録入力'!Y135</f>
        <v>0</v>
      </c>
    </row>
    <row r="112" spans="1:18">
      <c r="A112" s="4">
        <f>'15歳以下記録入力'!A136</f>
        <v>14</v>
      </c>
      <c r="B112" s="18" t="str">
        <f>'15歳以下記録入力'!B136</f>
        <v>U15W14</v>
      </c>
      <c r="C112" s="18" t="str">
        <f>'15歳以下記録入力'!C136</f>
        <v>女</v>
      </c>
      <c r="D112" s="18" t="str">
        <f>'15歳以下記録入力'!E136</f>
        <v/>
      </c>
      <c r="E112" s="18">
        <f>'15歳以下記録入力'!F136</f>
        <v>125</v>
      </c>
      <c r="F112" s="18">
        <f>'15歳以下記録入力'!X136</f>
        <v>0</v>
      </c>
      <c r="G112" s="18" t="str">
        <f>'15歳以下記録入力'!K136</f>
        <v>:.</v>
      </c>
      <c r="H112" s="18" t="e">
        <f>IF('15歳以下記録入力'!M136&gt;20,"N",'15歳以下記録入力'!M136)</f>
        <v>#N/A</v>
      </c>
      <c r="I112" s="18" t="str">
        <f>'15歳以下記録入力'!R136</f>
        <v>:.</v>
      </c>
      <c r="J112" s="18" t="e">
        <f>IF('15歳以下記録入力'!T136&gt;20,"N",'15歳以下記録入力'!T136)</f>
        <v>#N/A</v>
      </c>
      <c r="K112" s="414" t="str">
        <f>'15歳以下記録入力'!U136</f>
        <v>-:-.-</v>
      </c>
      <c r="L112" s="415"/>
      <c r="M112" s="18" t="str">
        <f>'15歳以下記録入力'!W136</f>
        <v>-</v>
      </c>
      <c r="N112" s="7" t="str">
        <f>IF('15歳以下記録入力'!AA136="","",VLOOKUP($B112,'15歳以下記録入力'!$B$8:$AC$145,26,FALSE))</f>
        <v>記載不要</v>
      </c>
      <c r="O112" s="7" t="str">
        <f>IF('15歳以下記録入力'!AB136="","",VLOOKUP($B112,'15歳以下記録入力'!$B$8:$AC$145,27,FALSE))</f>
        <v>-</v>
      </c>
      <c r="P112" s="274" t="str">
        <f>IF('15歳以下記録入力'!AC136="","",VLOOKUP($B112,'15歳以下記録入力'!$B$8:$AC$145,25,FALSE))</f>
        <v/>
      </c>
      <c r="R112" s="378">
        <f>'15歳以下記録入力'!Y136</f>
        <v>0</v>
      </c>
    </row>
    <row r="113" spans="1:18">
      <c r="A113" s="4">
        <f>'15歳以下記録入力'!A137</f>
        <v>15</v>
      </c>
      <c r="B113" s="18" t="str">
        <f>'15歳以下記録入力'!B137</f>
        <v>U15W15</v>
      </c>
      <c r="C113" s="18" t="str">
        <f>'15歳以下記録入力'!C137</f>
        <v>女</v>
      </c>
      <c r="D113" s="18" t="str">
        <f>'15歳以下記録入力'!E137</f>
        <v/>
      </c>
      <c r="E113" s="18">
        <f>'15歳以下記録入力'!F137</f>
        <v>125</v>
      </c>
      <c r="F113" s="18">
        <f>'15歳以下記録入力'!X137</f>
        <v>0</v>
      </c>
      <c r="G113" s="18" t="str">
        <f>'15歳以下記録入力'!K137</f>
        <v>:.</v>
      </c>
      <c r="H113" s="18" t="e">
        <f>IF('15歳以下記録入力'!M137&gt;20,"N",'15歳以下記録入力'!M137)</f>
        <v>#N/A</v>
      </c>
      <c r="I113" s="18" t="str">
        <f>'15歳以下記録入力'!R137</f>
        <v>:.</v>
      </c>
      <c r="J113" s="18" t="e">
        <f>IF('15歳以下記録入力'!T137&gt;20,"N",'15歳以下記録入力'!T137)</f>
        <v>#N/A</v>
      </c>
      <c r="K113" s="414" t="str">
        <f>'15歳以下記録入力'!U137</f>
        <v>-:-.-</v>
      </c>
      <c r="L113" s="415"/>
      <c r="M113" s="18" t="str">
        <f>'15歳以下記録入力'!W137</f>
        <v>-</v>
      </c>
      <c r="N113" s="7" t="str">
        <f>IF('15歳以下記録入力'!AA137="","",VLOOKUP($B113,'15歳以下記録入力'!$B$8:$AC$145,26,FALSE))</f>
        <v>記載不要</v>
      </c>
      <c r="O113" s="7" t="str">
        <f>IF('15歳以下記録入力'!AB137="","",VLOOKUP($B113,'15歳以下記録入力'!$B$8:$AC$145,27,FALSE))</f>
        <v>-</v>
      </c>
      <c r="P113" s="274" t="str">
        <f>IF('15歳以下記録入力'!AC137="","",VLOOKUP($B113,'15歳以下記録入力'!$B$8:$AC$145,25,FALSE))</f>
        <v/>
      </c>
      <c r="R113" s="378">
        <f>'15歳以下記録入力'!Y137</f>
        <v>0</v>
      </c>
    </row>
    <row r="114" spans="1:18">
      <c r="A114" s="4">
        <f>'15歳以下記録入力'!A138</f>
        <v>16</v>
      </c>
      <c r="B114" s="18" t="str">
        <f>'15歳以下記録入力'!B138</f>
        <v>U15W16</v>
      </c>
      <c r="C114" s="18" t="str">
        <f>'15歳以下記録入力'!C138</f>
        <v>女</v>
      </c>
      <c r="D114" s="18" t="str">
        <f>'15歳以下記録入力'!E138</f>
        <v/>
      </c>
      <c r="E114" s="18">
        <f>'15歳以下記録入力'!F138</f>
        <v>125</v>
      </c>
      <c r="F114" s="18">
        <f>'15歳以下記録入力'!X138</f>
        <v>0</v>
      </c>
      <c r="G114" s="18" t="str">
        <f>'15歳以下記録入力'!K138</f>
        <v>:.</v>
      </c>
      <c r="H114" s="18" t="e">
        <f>IF('15歳以下記録入力'!M138&gt;20,"N",'15歳以下記録入力'!M138)</f>
        <v>#N/A</v>
      </c>
      <c r="I114" s="18" t="str">
        <f>'15歳以下記録入力'!R138</f>
        <v>:.</v>
      </c>
      <c r="J114" s="18" t="e">
        <f>IF('15歳以下記録入力'!T138&gt;20,"N",'15歳以下記録入力'!T138)</f>
        <v>#N/A</v>
      </c>
      <c r="K114" s="414" t="str">
        <f>'15歳以下記録入力'!U138</f>
        <v>-:-.-</v>
      </c>
      <c r="L114" s="415"/>
      <c r="M114" s="18" t="str">
        <f>'15歳以下記録入力'!W138</f>
        <v>-</v>
      </c>
      <c r="N114" s="7" t="str">
        <f>IF('15歳以下記録入力'!AA138="","",VLOOKUP($B114,'15歳以下記録入力'!$B$8:$AC$145,26,FALSE))</f>
        <v>記載不要</v>
      </c>
      <c r="O114" s="7" t="str">
        <f>IF('15歳以下記録入力'!AB138="","",VLOOKUP($B114,'15歳以下記録入力'!$B$8:$AC$145,27,FALSE))</f>
        <v>-</v>
      </c>
      <c r="P114" s="274" t="str">
        <f>IF('15歳以下記録入力'!AC138="","",VLOOKUP($B114,'15歳以下記録入力'!$B$8:$AC$145,25,FALSE))</f>
        <v/>
      </c>
      <c r="R114" s="378">
        <f>'15歳以下記録入力'!Y138</f>
        <v>0</v>
      </c>
    </row>
    <row r="115" spans="1:18">
      <c r="A115" s="4">
        <f>'15歳以下記録入力'!A139</f>
        <v>17</v>
      </c>
      <c r="B115" s="18" t="str">
        <f>'15歳以下記録入力'!B139</f>
        <v>U15W17</v>
      </c>
      <c r="C115" s="18" t="str">
        <f>'15歳以下記録入力'!C139</f>
        <v>女</v>
      </c>
      <c r="D115" s="18" t="str">
        <f>'15歳以下記録入力'!E139</f>
        <v/>
      </c>
      <c r="E115" s="18">
        <f>'15歳以下記録入力'!F139</f>
        <v>125</v>
      </c>
      <c r="F115" s="18">
        <f>'15歳以下記録入力'!X139</f>
        <v>0</v>
      </c>
      <c r="G115" s="18" t="str">
        <f>'15歳以下記録入力'!K139</f>
        <v>:.</v>
      </c>
      <c r="H115" s="18" t="e">
        <f>IF('15歳以下記録入力'!M139&gt;20,"N",'15歳以下記録入力'!M139)</f>
        <v>#N/A</v>
      </c>
      <c r="I115" s="18" t="str">
        <f>'15歳以下記録入力'!R139</f>
        <v>:.</v>
      </c>
      <c r="J115" s="18" t="e">
        <f>IF('15歳以下記録入力'!T139&gt;20,"N",'15歳以下記録入力'!T139)</f>
        <v>#N/A</v>
      </c>
      <c r="K115" s="414" t="str">
        <f>'15歳以下記録入力'!U139</f>
        <v>-:-.-</v>
      </c>
      <c r="L115" s="415"/>
      <c r="M115" s="18" t="str">
        <f>'15歳以下記録入力'!W139</f>
        <v>-</v>
      </c>
      <c r="N115" s="7" t="str">
        <f>IF('15歳以下記録入力'!AA139="","",VLOOKUP($B115,'15歳以下記録入力'!$B$8:$AC$145,26,FALSE))</f>
        <v>記載不要</v>
      </c>
      <c r="O115" s="7" t="str">
        <f>IF('15歳以下記録入力'!AB139="","",VLOOKUP($B115,'15歳以下記録入力'!$B$8:$AC$145,27,FALSE))</f>
        <v>-</v>
      </c>
      <c r="P115" s="274" t="str">
        <f>IF('15歳以下記録入力'!AC139="","",VLOOKUP($B115,'15歳以下記録入力'!$B$8:$AC$145,25,FALSE))</f>
        <v/>
      </c>
      <c r="R115" s="378">
        <f>'15歳以下記録入力'!Y139</f>
        <v>0</v>
      </c>
    </row>
    <row r="116" spans="1:18">
      <c r="A116" s="4">
        <f>'15歳以下記録入力'!A140</f>
        <v>18</v>
      </c>
      <c r="B116" s="18" t="str">
        <f>'15歳以下記録入力'!B140</f>
        <v>U15W18</v>
      </c>
      <c r="C116" s="18" t="str">
        <f>'15歳以下記録入力'!C140</f>
        <v>女</v>
      </c>
      <c r="D116" s="18" t="str">
        <f>'15歳以下記録入力'!E140</f>
        <v/>
      </c>
      <c r="E116" s="18">
        <f>'15歳以下記録入力'!F140</f>
        <v>125</v>
      </c>
      <c r="F116" s="18">
        <f>'15歳以下記録入力'!X140</f>
        <v>0</v>
      </c>
      <c r="G116" s="18" t="str">
        <f>'15歳以下記録入力'!K140</f>
        <v>:.</v>
      </c>
      <c r="H116" s="18" t="e">
        <f>IF('15歳以下記録入力'!M140&gt;20,"N",'15歳以下記録入力'!M140)</f>
        <v>#N/A</v>
      </c>
      <c r="I116" s="18" t="str">
        <f>'15歳以下記録入力'!R140</f>
        <v>:.</v>
      </c>
      <c r="J116" s="18" t="e">
        <f>IF('15歳以下記録入力'!T140&gt;20,"N",'15歳以下記録入力'!T140)</f>
        <v>#N/A</v>
      </c>
      <c r="K116" s="414" t="str">
        <f>'15歳以下記録入力'!U140</f>
        <v>-:-.-</v>
      </c>
      <c r="L116" s="415"/>
      <c r="M116" s="18" t="str">
        <f>'15歳以下記録入力'!W140</f>
        <v>-</v>
      </c>
      <c r="N116" s="7" t="str">
        <f>IF('15歳以下記録入力'!AA140="","",VLOOKUP($B116,'15歳以下記録入力'!$B$8:$AC$145,26,FALSE))</f>
        <v>記載不要</v>
      </c>
      <c r="O116" s="7" t="str">
        <f>IF('15歳以下記録入力'!AB140="","",VLOOKUP($B116,'15歳以下記録入力'!$B$8:$AC$145,27,FALSE))</f>
        <v>-</v>
      </c>
      <c r="P116" s="274" t="str">
        <f>IF('15歳以下記録入力'!AC140="","",VLOOKUP($B116,'15歳以下記録入力'!$B$8:$AC$145,25,FALSE))</f>
        <v/>
      </c>
      <c r="R116" s="378">
        <f>'15歳以下記録入力'!Y140</f>
        <v>0</v>
      </c>
    </row>
    <row r="117" spans="1:18">
      <c r="A117" s="4">
        <f>'15歳以下記録入力'!A141</f>
        <v>19</v>
      </c>
      <c r="B117" s="18" t="str">
        <f>'15歳以下記録入力'!B141</f>
        <v>U15W19</v>
      </c>
      <c r="C117" s="18" t="str">
        <f>'15歳以下記録入力'!C141</f>
        <v>女</v>
      </c>
      <c r="D117" s="18" t="str">
        <f>'15歳以下記録入力'!E141</f>
        <v/>
      </c>
      <c r="E117" s="18">
        <f>'15歳以下記録入力'!F141</f>
        <v>125</v>
      </c>
      <c r="F117" s="18">
        <f>'15歳以下記録入力'!X141</f>
        <v>0</v>
      </c>
      <c r="G117" s="18" t="str">
        <f>'15歳以下記録入力'!K141</f>
        <v>:.</v>
      </c>
      <c r="H117" s="18" t="e">
        <f>IF('15歳以下記録入力'!M141&gt;20,"N",'15歳以下記録入力'!M141)</f>
        <v>#N/A</v>
      </c>
      <c r="I117" s="18" t="str">
        <f>'15歳以下記録入力'!R141</f>
        <v>:.</v>
      </c>
      <c r="J117" s="18" t="e">
        <f>IF('15歳以下記録入力'!T141&gt;20,"N",'15歳以下記録入力'!T141)</f>
        <v>#N/A</v>
      </c>
      <c r="K117" s="414" t="str">
        <f>'15歳以下記録入力'!U141</f>
        <v>-:-.-</v>
      </c>
      <c r="L117" s="415"/>
      <c r="M117" s="18" t="str">
        <f>'15歳以下記録入力'!W141</f>
        <v>-</v>
      </c>
      <c r="N117" s="7" t="str">
        <f>IF('15歳以下記録入力'!AA141="","",VLOOKUP($B117,'15歳以下記録入力'!$B$8:$AC$145,26,FALSE))</f>
        <v>記載不要</v>
      </c>
      <c r="O117" s="7" t="str">
        <f>IF('15歳以下記録入力'!AB141="","",VLOOKUP($B117,'15歳以下記録入力'!$B$8:$AC$145,27,FALSE))</f>
        <v>-</v>
      </c>
      <c r="P117" s="274" t="str">
        <f>IF('15歳以下記録入力'!AC141="","",VLOOKUP($B117,'15歳以下記録入力'!$B$8:$AC$145,25,FALSE))</f>
        <v/>
      </c>
      <c r="R117" s="378">
        <f>'15歳以下記録入力'!Y141</f>
        <v>0</v>
      </c>
    </row>
    <row r="118" spans="1:18">
      <c r="A118" s="4">
        <f>'15歳以下記録入力'!A142</f>
        <v>20</v>
      </c>
      <c r="B118" s="18" t="str">
        <f>'15歳以下記録入力'!B142</f>
        <v>U15W20</v>
      </c>
      <c r="C118" s="18" t="str">
        <f>'15歳以下記録入力'!C142</f>
        <v>女</v>
      </c>
      <c r="D118" s="18" t="str">
        <f>'15歳以下記録入力'!E142</f>
        <v/>
      </c>
      <c r="E118" s="18">
        <f>'15歳以下記録入力'!F142</f>
        <v>125</v>
      </c>
      <c r="F118" s="18">
        <f>'15歳以下記録入力'!X142</f>
        <v>0</v>
      </c>
      <c r="G118" s="18" t="str">
        <f>'15歳以下記録入力'!K142</f>
        <v>:.</v>
      </c>
      <c r="H118" s="18" t="e">
        <f>IF('15歳以下記録入力'!M142&gt;20,"N",'15歳以下記録入力'!M142)</f>
        <v>#N/A</v>
      </c>
      <c r="I118" s="18" t="str">
        <f>'15歳以下記録入力'!R142</f>
        <v>:.</v>
      </c>
      <c r="J118" s="18" t="e">
        <f>IF('15歳以下記録入力'!T142&gt;20,"N",'15歳以下記録入力'!T142)</f>
        <v>#N/A</v>
      </c>
      <c r="K118" s="414" t="str">
        <f>'15歳以下記録入力'!U142</f>
        <v>-:-.-</v>
      </c>
      <c r="L118" s="415"/>
      <c r="M118" s="18" t="str">
        <f>'15歳以下記録入力'!W142</f>
        <v>-</v>
      </c>
      <c r="N118" s="7" t="str">
        <f>IF('15歳以下記録入力'!AA142="","",VLOOKUP($B118,'15歳以下記録入力'!$B$8:$AC$145,26,FALSE))</f>
        <v>記載不要</v>
      </c>
      <c r="O118" s="7" t="str">
        <f>IF('15歳以下記録入力'!AB142="","",VLOOKUP($B118,'15歳以下記録入力'!$B$8:$AC$145,27,FALSE))</f>
        <v>-</v>
      </c>
      <c r="P118" s="274" t="str">
        <f>IF('15歳以下記録入力'!AC142="","",VLOOKUP($B118,'15歳以下記録入力'!$B$8:$AC$145,25,FALSE))</f>
        <v/>
      </c>
      <c r="R118" s="378">
        <f>'15歳以下記録入力'!Y142</f>
        <v>0</v>
      </c>
    </row>
    <row r="119" spans="1:18">
      <c r="A119" s="4"/>
      <c r="B119" s="18"/>
      <c r="C119" s="18"/>
      <c r="D119" s="18"/>
      <c r="E119" s="18"/>
      <c r="F119" s="18"/>
      <c r="G119" s="18"/>
      <c r="H119" s="18"/>
      <c r="I119" s="18"/>
      <c r="J119" s="18"/>
      <c r="K119" s="18"/>
      <c r="L119" s="18"/>
      <c r="M119" s="18"/>
      <c r="N119" s="7"/>
      <c r="O119" s="18"/>
      <c r="P119" s="29"/>
      <c r="R119" s="376"/>
    </row>
    <row r="120" spans="1:18" ht="17">
      <c r="A120" s="30" t="s">
        <v>62</v>
      </c>
      <c r="B120" s="31"/>
      <c r="C120" s="31"/>
      <c r="D120" s="31"/>
      <c r="E120" s="31"/>
      <c r="F120" s="31"/>
      <c r="G120" s="31"/>
      <c r="H120" s="31"/>
      <c r="I120" s="31"/>
      <c r="J120" s="31"/>
      <c r="K120" s="31"/>
      <c r="L120" s="31"/>
      <c r="M120" s="31"/>
      <c r="N120" s="31"/>
      <c r="O120" s="304"/>
      <c r="P120" s="302"/>
      <c r="R120" s="375"/>
    </row>
    <row r="121" spans="1:18">
      <c r="A121" s="4"/>
      <c r="B121" s="18" t="s">
        <v>3</v>
      </c>
      <c r="C121" s="19" t="s">
        <v>4</v>
      </c>
      <c r="D121" s="322" t="s">
        <v>231</v>
      </c>
      <c r="E121" s="18" t="s">
        <v>9</v>
      </c>
      <c r="F121" s="18" t="s">
        <v>45</v>
      </c>
      <c r="G121" s="18" t="s">
        <v>11</v>
      </c>
      <c r="H121" s="18" t="s">
        <v>5</v>
      </c>
      <c r="I121" s="18" t="s">
        <v>12</v>
      </c>
      <c r="J121" s="18" t="s">
        <v>5</v>
      </c>
      <c r="K121" s="403" t="s">
        <v>47</v>
      </c>
      <c r="L121" s="403"/>
      <c r="M121" s="18" t="s">
        <v>2</v>
      </c>
      <c r="N121" s="300" t="s">
        <v>186</v>
      </c>
      <c r="O121" s="255" t="s">
        <v>187</v>
      </c>
      <c r="P121" s="29" t="s">
        <v>46</v>
      </c>
      <c r="R121" s="374" t="s">
        <v>238</v>
      </c>
    </row>
    <row r="122" spans="1:18">
      <c r="A122" s="4">
        <f>'15歳以下記録入力'!A100</f>
        <v>1</v>
      </c>
      <c r="B122" s="18" t="str">
        <f>'15歳以下記録入力'!B100</f>
        <v>U15M1</v>
      </c>
      <c r="C122" s="18" t="str">
        <f>'15歳以下記録入力'!C100</f>
        <v>男</v>
      </c>
      <c r="D122" s="18" t="str">
        <f>'15歳以下記録入力'!E100</f>
        <v/>
      </c>
      <c r="E122" s="18">
        <f>'15歳以下記録入力'!F100</f>
        <v>125</v>
      </c>
      <c r="F122" s="18">
        <f>'15歳以下記録入力'!X100</f>
        <v>0</v>
      </c>
      <c r="G122" s="18" t="str">
        <f>'15歳以下記録入力'!K100</f>
        <v>:.</v>
      </c>
      <c r="H122" s="18" t="e">
        <f>IF('15歳以下記録入力'!M100&gt;20,"N",'15歳以下記録入力'!M100)</f>
        <v>#N/A</v>
      </c>
      <c r="I122" s="18" t="str">
        <f>'15歳以下記録入力'!R100</f>
        <v>:.</v>
      </c>
      <c r="J122" s="18" t="e">
        <f>IF('15歳以下記録入力'!T100&gt;20,"N",'15歳以下記録入力'!T100)</f>
        <v>#N/A</v>
      </c>
      <c r="K122" s="414" t="str">
        <f>'15歳以下記録入力'!U100</f>
        <v>-:-.-</v>
      </c>
      <c r="L122" s="415"/>
      <c r="M122" s="18" t="str">
        <f>'15歳以下記録入力'!W100</f>
        <v>-</v>
      </c>
      <c r="N122" s="7" t="str">
        <f>IF('15歳以下記録入力'!AA100="","",VLOOKUP($B122,'15歳以下記録入力'!$B$8:$AC$145,26,FALSE))</f>
        <v>記載不要</v>
      </c>
      <c r="O122" s="7" t="str">
        <f>IF('15歳以下記録入力'!AB100="","",VLOOKUP($B122,'15歳以下記録入力'!$B$8:$AC$145,27,FALSE))</f>
        <v>-</v>
      </c>
      <c r="P122" s="274" t="str">
        <f>IF('15歳以下記録入力'!AC100="","",VLOOKUP($B122,'15歳以下記録入力'!$B$8:$AC$145,25,FALSE))</f>
        <v/>
      </c>
      <c r="R122" s="378">
        <f>'15歳以下記録入力'!Y100</f>
        <v>0</v>
      </c>
    </row>
    <row r="123" spans="1:18">
      <c r="A123" s="4">
        <f>'15歳以下記録入力'!A101</f>
        <v>2</v>
      </c>
      <c r="B123" s="18" t="str">
        <f>'15歳以下記録入力'!B101</f>
        <v>U15M2</v>
      </c>
      <c r="C123" s="18" t="str">
        <f>'15歳以下記録入力'!C101</f>
        <v>男</v>
      </c>
      <c r="D123" s="18" t="str">
        <f>'15歳以下記録入力'!E101</f>
        <v/>
      </c>
      <c r="E123" s="18">
        <f>'15歳以下記録入力'!F101</f>
        <v>125</v>
      </c>
      <c r="F123" s="18">
        <f>'15歳以下記録入力'!X101</f>
        <v>0</v>
      </c>
      <c r="G123" s="18" t="str">
        <f>'15歳以下記録入力'!K101</f>
        <v>:.</v>
      </c>
      <c r="H123" s="18" t="e">
        <f>IF('15歳以下記録入力'!M101&gt;20,"N",'15歳以下記録入力'!M101)</f>
        <v>#N/A</v>
      </c>
      <c r="I123" s="18" t="str">
        <f>'15歳以下記録入力'!R101</f>
        <v>:.</v>
      </c>
      <c r="J123" s="18" t="e">
        <f>IF('15歳以下記録入力'!T101&gt;20,"N",'15歳以下記録入力'!T101)</f>
        <v>#N/A</v>
      </c>
      <c r="K123" s="414" t="str">
        <f>'15歳以下記録入力'!U101</f>
        <v>-:-.-</v>
      </c>
      <c r="L123" s="415"/>
      <c r="M123" s="18" t="str">
        <f>'15歳以下記録入力'!W101</f>
        <v>-</v>
      </c>
      <c r="N123" s="7" t="str">
        <f>IF('15歳以下記録入力'!AA101="","",VLOOKUP($B123,'15歳以下記録入力'!$B$8:$AC$145,26,FALSE))</f>
        <v>記載不要</v>
      </c>
      <c r="O123" s="7" t="str">
        <f>IF('15歳以下記録入力'!AB101="","",VLOOKUP($B123,'15歳以下記録入力'!$B$8:$AC$145,27,FALSE))</f>
        <v>-</v>
      </c>
      <c r="P123" s="274" t="str">
        <f>IF('15歳以下記録入力'!AC101="","",VLOOKUP($B123,'15歳以下記録入力'!$B$8:$AC$145,25,FALSE))</f>
        <v/>
      </c>
      <c r="R123" s="378">
        <f>'15歳以下記録入力'!Y101</f>
        <v>0</v>
      </c>
    </row>
    <row r="124" spans="1:18">
      <c r="A124" s="4">
        <f>'15歳以下記録入力'!A102</f>
        <v>3</v>
      </c>
      <c r="B124" s="18" t="str">
        <f>'15歳以下記録入力'!B102</f>
        <v>U15M3</v>
      </c>
      <c r="C124" s="18" t="str">
        <f>'15歳以下記録入力'!C102</f>
        <v>男</v>
      </c>
      <c r="D124" s="18" t="str">
        <f>'15歳以下記録入力'!E102</f>
        <v/>
      </c>
      <c r="E124" s="18">
        <f>'15歳以下記録入力'!F102</f>
        <v>125</v>
      </c>
      <c r="F124" s="18">
        <f>'15歳以下記録入力'!X102</f>
        <v>0</v>
      </c>
      <c r="G124" s="18" t="str">
        <f>'15歳以下記録入力'!K102</f>
        <v>:.</v>
      </c>
      <c r="H124" s="18" t="e">
        <f>IF('15歳以下記録入力'!M102&gt;20,"N",'15歳以下記録入力'!M102)</f>
        <v>#N/A</v>
      </c>
      <c r="I124" s="18" t="str">
        <f>'15歳以下記録入力'!R102</f>
        <v>:.</v>
      </c>
      <c r="J124" s="18" t="e">
        <f>IF('15歳以下記録入力'!T102&gt;20,"N",'15歳以下記録入力'!T102)</f>
        <v>#N/A</v>
      </c>
      <c r="K124" s="414" t="str">
        <f>'15歳以下記録入力'!U102</f>
        <v>-:-.-</v>
      </c>
      <c r="L124" s="415"/>
      <c r="M124" s="18" t="str">
        <f>'15歳以下記録入力'!W102</f>
        <v>-</v>
      </c>
      <c r="N124" s="7" t="str">
        <f>IF('15歳以下記録入力'!AA102="","",VLOOKUP($B124,'15歳以下記録入力'!$B$8:$AC$145,26,FALSE))</f>
        <v>記載不要</v>
      </c>
      <c r="O124" s="7" t="str">
        <f>IF('15歳以下記録入力'!AB102="","",VLOOKUP($B124,'15歳以下記録入力'!$B$8:$AC$145,27,FALSE))</f>
        <v>-</v>
      </c>
      <c r="P124" s="274" t="str">
        <f>IF('15歳以下記録入力'!AC102="","",VLOOKUP($B124,'15歳以下記録入力'!$B$8:$AC$145,25,FALSE))</f>
        <v/>
      </c>
      <c r="R124" s="378">
        <f>'15歳以下記録入力'!Y102</f>
        <v>0</v>
      </c>
    </row>
    <row r="125" spans="1:18">
      <c r="A125" s="4">
        <f>'15歳以下記録入力'!A103</f>
        <v>4</v>
      </c>
      <c r="B125" s="18" t="str">
        <f>'15歳以下記録入力'!B103</f>
        <v>U15M4</v>
      </c>
      <c r="C125" s="18" t="str">
        <f>'15歳以下記録入力'!C103</f>
        <v>男</v>
      </c>
      <c r="D125" s="18" t="str">
        <f>'15歳以下記録入力'!E103</f>
        <v/>
      </c>
      <c r="E125" s="18">
        <f>'15歳以下記録入力'!F103</f>
        <v>125</v>
      </c>
      <c r="F125" s="18">
        <f>'15歳以下記録入力'!X103</f>
        <v>0</v>
      </c>
      <c r="G125" s="18" t="str">
        <f>'15歳以下記録入力'!K103</f>
        <v>:.</v>
      </c>
      <c r="H125" s="18" t="e">
        <f>IF('15歳以下記録入力'!M103&gt;20,"N",'15歳以下記録入力'!M103)</f>
        <v>#N/A</v>
      </c>
      <c r="I125" s="18" t="str">
        <f>'15歳以下記録入力'!R103</f>
        <v>:.</v>
      </c>
      <c r="J125" s="18" t="e">
        <f>IF('15歳以下記録入力'!T103&gt;20,"N",'15歳以下記録入力'!T103)</f>
        <v>#N/A</v>
      </c>
      <c r="K125" s="414" t="str">
        <f>'15歳以下記録入力'!U103</f>
        <v>-:-.-</v>
      </c>
      <c r="L125" s="415"/>
      <c r="M125" s="18" t="str">
        <f>'15歳以下記録入力'!W103</f>
        <v>-</v>
      </c>
      <c r="N125" s="7" t="str">
        <f>IF('15歳以下記録入力'!AA103="","",VLOOKUP($B125,'15歳以下記録入力'!$B$8:$AC$145,26,FALSE))</f>
        <v>記載不要</v>
      </c>
      <c r="O125" s="7" t="str">
        <f>IF('15歳以下記録入力'!AB103="","",VLOOKUP($B125,'15歳以下記録入力'!$B$8:$AC$145,27,FALSE))</f>
        <v>-</v>
      </c>
      <c r="P125" s="274" t="str">
        <f>IF('15歳以下記録入力'!AC103="","",VLOOKUP($B125,'15歳以下記録入力'!$B$8:$AC$145,25,FALSE))</f>
        <v/>
      </c>
      <c r="R125" s="378">
        <f>'15歳以下記録入力'!Y103</f>
        <v>0</v>
      </c>
    </row>
    <row r="126" spans="1:18">
      <c r="A126" s="4">
        <f>'15歳以下記録入力'!A104</f>
        <v>5</v>
      </c>
      <c r="B126" s="18" t="str">
        <f>'15歳以下記録入力'!B104</f>
        <v>U15M5</v>
      </c>
      <c r="C126" s="18" t="str">
        <f>'15歳以下記録入力'!C104</f>
        <v>男</v>
      </c>
      <c r="D126" s="18" t="str">
        <f>'15歳以下記録入力'!E104</f>
        <v/>
      </c>
      <c r="E126" s="18">
        <f>'15歳以下記録入力'!F104</f>
        <v>125</v>
      </c>
      <c r="F126" s="18">
        <f>'15歳以下記録入力'!X104</f>
        <v>0</v>
      </c>
      <c r="G126" s="18" t="str">
        <f>'15歳以下記録入力'!K104</f>
        <v>:.</v>
      </c>
      <c r="H126" s="18" t="e">
        <f>IF('15歳以下記録入力'!M104&gt;20,"N",'15歳以下記録入力'!M104)</f>
        <v>#N/A</v>
      </c>
      <c r="I126" s="18" t="str">
        <f>'15歳以下記録入力'!R104</f>
        <v>:.</v>
      </c>
      <c r="J126" s="18" t="e">
        <f>IF('15歳以下記録入力'!T104&gt;20,"N",'15歳以下記録入力'!T104)</f>
        <v>#N/A</v>
      </c>
      <c r="K126" s="414" t="str">
        <f>'15歳以下記録入力'!U104</f>
        <v>-:-.-</v>
      </c>
      <c r="L126" s="415"/>
      <c r="M126" s="18" t="str">
        <f>'15歳以下記録入力'!W104</f>
        <v>-</v>
      </c>
      <c r="N126" s="7" t="str">
        <f>IF('15歳以下記録入力'!AA104="","",VLOOKUP($B126,'15歳以下記録入力'!$B$8:$AC$145,26,FALSE))</f>
        <v>記載不要</v>
      </c>
      <c r="O126" s="7" t="str">
        <f>IF('15歳以下記録入力'!AB104="","",VLOOKUP($B126,'15歳以下記録入力'!$B$8:$AC$145,27,FALSE))</f>
        <v>-</v>
      </c>
      <c r="P126" s="274" t="str">
        <f>IF('15歳以下記録入力'!AC104="","",VLOOKUP($B126,'15歳以下記録入力'!$B$8:$AC$145,25,FALSE))</f>
        <v/>
      </c>
      <c r="R126" s="378">
        <f>'15歳以下記録入力'!Y104</f>
        <v>0</v>
      </c>
    </row>
    <row r="127" spans="1:18">
      <c r="A127" s="4">
        <f>'15歳以下記録入力'!A105</f>
        <v>6</v>
      </c>
      <c r="B127" s="18" t="str">
        <f>'15歳以下記録入力'!B105</f>
        <v>U15M6</v>
      </c>
      <c r="C127" s="18" t="str">
        <f>'15歳以下記録入力'!C105</f>
        <v>男</v>
      </c>
      <c r="D127" s="18" t="str">
        <f>'15歳以下記録入力'!E105</f>
        <v/>
      </c>
      <c r="E127" s="18">
        <f>'15歳以下記録入力'!F105</f>
        <v>125</v>
      </c>
      <c r="F127" s="18">
        <f>'15歳以下記録入力'!X105</f>
        <v>0</v>
      </c>
      <c r="G127" s="18" t="str">
        <f>'15歳以下記録入力'!K105</f>
        <v>:.</v>
      </c>
      <c r="H127" s="18" t="e">
        <f>IF('15歳以下記録入力'!M105&gt;20,"N",'15歳以下記録入力'!M105)</f>
        <v>#N/A</v>
      </c>
      <c r="I127" s="18" t="str">
        <f>'15歳以下記録入力'!R105</f>
        <v>:.</v>
      </c>
      <c r="J127" s="18" t="e">
        <f>IF('15歳以下記録入力'!T105&gt;20,"N",'15歳以下記録入力'!T105)</f>
        <v>#N/A</v>
      </c>
      <c r="K127" s="414" t="str">
        <f>'15歳以下記録入力'!U105</f>
        <v>-:-.-</v>
      </c>
      <c r="L127" s="415"/>
      <c r="M127" s="18" t="str">
        <f>'15歳以下記録入力'!W105</f>
        <v>-</v>
      </c>
      <c r="N127" s="7" t="str">
        <f>IF('15歳以下記録入力'!AA105="","",VLOOKUP($B127,'15歳以下記録入力'!$B$8:$AC$145,26,FALSE))</f>
        <v>記載不要</v>
      </c>
      <c r="O127" s="7" t="str">
        <f>IF('15歳以下記録入力'!AB105="","",VLOOKUP($B127,'15歳以下記録入力'!$B$8:$AC$145,27,FALSE))</f>
        <v>-</v>
      </c>
      <c r="P127" s="274" t="str">
        <f>IF('15歳以下記録入力'!AC105="","",VLOOKUP($B127,'15歳以下記録入力'!$B$8:$AC$145,25,FALSE))</f>
        <v/>
      </c>
      <c r="R127" s="378">
        <f>'15歳以下記録入力'!Y105</f>
        <v>0</v>
      </c>
    </row>
    <row r="128" spans="1:18">
      <c r="A128" s="4">
        <f>'15歳以下記録入力'!A106</f>
        <v>7</v>
      </c>
      <c r="B128" s="18" t="str">
        <f>'15歳以下記録入力'!B106</f>
        <v>U15M7</v>
      </c>
      <c r="C128" s="18" t="str">
        <f>'15歳以下記録入力'!C106</f>
        <v>男</v>
      </c>
      <c r="D128" s="18" t="str">
        <f>'15歳以下記録入力'!E106</f>
        <v/>
      </c>
      <c r="E128" s="18">
        <f>'15歳以下記録入力'!F106</f>
        <v>125</v>
      </c>
      <c r="F128" s="18">
        <f>'15歳以下記録入力'!X106</f>
        <v>0</v>
      </c>
      <c r="G128" s="18" t="str">
        <f>'15歳以下記録入力'!K106</f>
        <v>:.</v>
      </c>
      <c r="H128" s="18" t="e">
        <f>IF('15歳以下記録入力'!M106&gt;20,"N",'15歳以下記録入力'!M106)</f>
        <v>#N/A</v>
      </c>
      <c r="I128" s="18" t="str">
        <f>'15歳以下記録入力'!R106</f>
        <v>:.</v>
      </c>
      <c r="J128" s="18" t="e">
        <f>IF('15歳以下記録入力'!T106&gt;20,"N",'15歳以下記録入力'!T106)</f>
        <v>#N/A</v>
      </c>
      <c r="K128" s="414" t="str">
        <f>'15歳以下記録入力'!U106</f>
        <v>-:-.-</v>
      </c>
      <c r="L128" s="415"/>
      <c r="M128" s="18" t="str">
        <f>'15歳以下記録入力'!W106</f>
        <v>-</v>
      </c>
      <c r="N128" s="7" t="str">
        <f>IF('15歳以下記録入力'!AA106="","",VLOOKUP($B128,'15歳以下記録入力'!$B$8:$AC$145,26,FALSE))</f>
        <v>記載不要</v>
      </c>
      <c r="O128" s="7" t="str">
        <f>IF('15歳以下記録入力'!AB106="","",VLOOKUP($B128,'15歳以下記録入力'!$B$8:$AC$145,27,FALSE))</f>
        <v>-</v>
      </c>
      <c r="P128" s="274" t="str">
        <f>IF('15歳以下記録入力'!AC106="","",VLOOKUP($B128,'15歳以下記録入力'!$B$8:$AC$145,25,FALSE))</f>
        <v/>
      </c>
      <c r="R128" s="378">
        <f>'15歳以下記録入力'!Y106</f>
        <v>0</v>
      </c>
    </row>
    <row r="129" spans="1:18">
      <c r="A129" s="4">
        <f>'15歳以下記録入力'!A107</f>
        <v>8</v>
      </c>
      <c r="B129" s="18" t="str">
        <f>'15歳以下記録入力'!B107</f>
        <v>U15M8</v>
      </c>
      <c r="C129" s="18" t="str">
        <f>'15歳以下記録入力'!C107</f>
        <v>男</v>
      </c>
      <c r="D129" s="18" t="str">
        <f>'15歳以下記録入力'!E107</f>
        <v/>
      </c>
      <c r="E129" s="18">
        <f>'15歳以下記録入力'!F107</f>
        <v>125</v>
      </c>
      <c r="F129" s="18">
        <f>'15歳以下記録入力'!X107</f>
        <v>0</v>
      </c>
      <c r="G129" s="18" t="str">
        <f>'15歳以下記録入力'!K107</f>
        <v>:.</v>
      </c>
      <c r="H129" s="18" t="e">
        <f>IF('15歳以下記録入力'!M107&gt;20,"N",'15歳以下記録入力'!M107)</f>
        <v>#N/A</v>
      </c>
      <c r="I129" s="18" t="str">
        <f>'15歳以下記録入力'!R107</f>
        <v>:.</v>
      </c>
      <c r="J129" s="18" t="e">
        <f>IF('15歳以下記録入力'!T107&gt;20,"N",'15歳以下記録入力'!T107)</f>
        <v>#N/A</v>
      </c>
      <c r="K129" s="414" t="str">
        <f>'15歳以下記録入力'!U107</f>
        <v>-:-.-</v>
      </c>
      <c r="L129" s="415"/>
      <c r="M129" s="18" t="str">
        <f>'15歳以下記録入力'!W107</f>
        <v>-</v>
      </c>
      <c r="N129" s="7" t="str">
        <f>IF('15歳以下記録入力'!AA107="","",VLOOKUP($B129,'15歳以下記録入力'!$B$8:$AC$145,26,FALSE))</f>
        <v>記載不要</v>
      </c>
      <c r="O129" s="7" t="str">
        <f>IF('15歳以下記録入力'!AB107="","",VLOOKUP($B129,'15歳以下記録入力'!$B$8:$AC$145,27,FALSE))</f>
        <v>-</v>
      </c>
      <c r="P129" s="274" t="str">
        <f>IF('15歳以下記録入力'!AC107="","",VLOOKUP($B129,'15歳以下記録入力'!$B$8:$AC$145,25,FALSE))</f>
        <v/>
      </c>
      <c r="R129" s="378">
        <f>'15歳以下記録入力'!Y107</f>
        <v>0</v>
      </c>
    </row>
    <row r="130" spans="1:18">
      <c r="A130" s="4">
        <f>'15歳以下記録入力'!A108</f>
        <v>9</v>
      </c>
      <c r="B130" s="18" t="str">
        <f>'15歳以下記録入力'!B108</f>
        <v>U15M9</v>
      </c>
      <c r="C130" s="18" t="str">
        <f>'15歳以下記録入力'!C108</f>
        <v>男</v>
      </c>
      <c r="D130" s="18" t="str">
        <f>'15歳以下記録入力'!E108</f>
        <v/>
      </c>
      <c r="E130" s="18">
        <f>'15歳以下記録入力'!F108</f>
        <v>125</v>
      </c>
      <c r="F130" s="18">
        <f>'15歳以下記録入力'!X108</f>
        <v>0</v>
      </c>
      <c r="G130" s="18" t="str">
        <f>'15歳以下記録入力'!K108</f>
        <v>:.</v>
      </c>
      <c r="H130" s="18" t="e">
        <f>IF('15歳以下記録入力'!M108&gt;20,"N",'15歳以下記録入力'!M108)</f>
        <v>#N/A</v>
      </c>
      <c r="I130" s="18" t="str">
        <f>'15歳以下記録入力'!R108</f>
        <v>:.</v>
      </c>
      <c r="J130" s="18" t="e">
        <f>IF('15歳以下記録入力'!T108&gt;20,"N",'15歳以下記録入力'!T108)</f>
        <v>#N/A</v>
      </c>
      <c r="K130" s="414" t="str">
        <f>'15歳以下記録入力'!U108</f>
        <v>-:-.-</v>
      </c>
      <c r="L130" s="415"/>
      <c r="M130" s="18" t="str">
        <f>'15歳以下記録入力'!W108</f>
        <v>-</v>
      </c>
      <c r="N130" s="7" t="str">
        <f>IF('15歳以下記録入力'!AA108="","",VLOOKUP($B130,'15歳以下記録入力'!$B$8:$AC$145,26,FALSE))</f>
        <v>記載不要</v>
      </c>
      <c r="O130" s="7" t="str">
        <f>IF('15歳以下記録入力'!AB108="","",VLOOKUP($B130,'15歳以下記録入力'!$B$8:$AC$145,27,FALSE))</f>
        <v>-</v>
      </c>
      <c r="P130" s="274" t="str">
        <f>IF('15歳以下記録入力'!AC108="","",VLOOKUP($B130,'15歳以下記録入力'!$B$8:$AC$145,25,FALSE))</f>
        <v/>
      </c>
      <c r="R130" s="378">
        <f>'15歳以下記録入力'!Y108</f>
        <v>0</v>
      </c>
    </row>
    <row r="131" spans="1:18">
      <c r="A131" s="4">
        <f>'15歳以下記録入力'!A109</f>
        <v>10</v>
      </c>
      <c r="B131" s="18" t="str">
        <f>'15歳以下記録入力'!B109</f>
        <v>U15M10</v>
      </c>
      <c r="C131" s="18" t="str">
        <f>'15歳以下記録入力'!C109</f>
        <v>男</v>
      </c>
      <c r="D131" s="18" t="str">
        <f>'15歳以下記録入力'!E109</f>
        <v/>
      </c>
      <c r="E131" s="18">
        <f>'15歳以下記録入力'!F109</f>
        <v>125</v>
      </c>
      <c r="F131" s="18">
        <f>'15歳以下記録入力'!X109</f>
        <v>0</v>
      </c>
      <c r="G131" s="18" t="str">
        <f>'15歳以下記録入力'!K109</f>
        <v>:.</v>
      </c>
      <c r="H131" s="18" t="e">
        <f>IF('15歳以下記録入力'!M109&gt;20,"N",'15歳以下記録入力'!M109)</f>
        <v>#N/A</v>
      </c>
      <c r="I131" s="18" t="str">
        <f>'15歳以下記録入力'!R109</f>
        <v>:.</v>
      </c>
      <c r="J131" s="18" t="e">
        <f>IF('15歳以下記録入力'!T109&gt;20,"N",'15歳以下記録入力'!T109)</f>
        <v>#N/A</v>
      </c>
      <c r="K131" s="414" t="str">
        <f>'15歳以下記録入力'!U109</f>
        <v>-:-.-</v>
      </c>
      <c r="L131" s="415"/>
      <c r="M131" s="18" t="str">
        <f>'15歳以下記録入力'!W109</f>
        <v>-</v>
      </c>
      <c r="N131" s="7" t="str">
        <f>IF('15歳以下記録入力'!AA109="","",VLOOKUP($B131,'15歳以下記録入力'!$B$8:$AC$145,26,FALSE))</f>
        <v>記載不要</v>
      </c>
      <c r="O131" s="7" t="str">
        <f>IF('15歳以下記録入力'!AB109="","",VLOOKUP($B131,'15歳以下記録入力'!$B$8:$AC$145,27,FALSE))</f>
        <v>-</v>
      </c>
      <c r="P131" s="274" t="str">
        <f>IF('15歳以下記録入力'!AC109="","",VLOOKUP($B131,'15歳以下記録入力'!$B$8:$AC$145,25,FALSE))</f>
        <v/>
      </c>
      <c r="R131" s="378">
        <f>'15歳以下記録入力'!Y109</f>
        <v>0</v>
      </c>
    </row>
    <row r="132" spans="1:18">
      <c r="A132" s="4">
        <f>'15歳以下記録入力'!A110</f>
        <v>11</v>
      </c>
      <c r="B132" s="18" t="str">
        <f>'15歳以下記録入力'!B110</f>
        <v>U15M11</v>
      </c>
      <c r="C132" s="18" t="str">
        <f>'15歳以下記録入力'!C110</f>
        <v>男</v>
      </c>
      <c r="D132" s="18" t="str">
        <f>'15歳以下記録入力'!E110</f>
        <v/>
      </c>
      <c r="E132" s="18">
        <f>'15歳以下記録入力'!F110</f>
        <v>125</v>
      </c>
      <c r="F132" s="18">
        <f>'15歳以下記録入力'!X110</f>
        <v>0</v>
      </c>
      <c r="G132" s="18" t="str">
        <f>'15歳以下記録入力'!K110</f>
        <v>:.</v>
      </c>
      <c r="H132" s="18" t="e">
        <f>IF('15歳以下記録入力'!M110&gt;20,"N",'15歳以下記録入力'!M110)</f>
        <v>#N/A</v>
      </c>
      <c r="I132" s="18" t="str">
        <f>'15歳以下記録入力'!R110</f>
        <v>:.</v>
      </c>
      <c r="J132" s="18" t="e">
        <f>IF('15歳以下記録入力'!T110&gt;20,"N",'15歳以下記録入力'!T110)</f>
        <v>#N/A</v>
      </c>
      <c r="K132" s="414" t="str">
        <f>'15歳以下記録入力'!U110</f>
        <v>-:-.-</v>
      </c>
      <c r="L132" s="415"/>
      <c r="M132" s="18" t="str">
        <f>'15歳以下記録入力'!W110</f>
        <v>-</v>
      </c>
      <c r="N132" s="7" t="str">
        <f>IF('15歳以下記録入力'!AA110="","",VLOOKUP($B132,'15歳以下記録入力'!$B$8:$AC$145,26,FALSE))</f>
        <v>記載不要</v>
      </c>
      <c r="O132" s="7" t="str">
        <f>IF('15歳以下記録入力'!AB110="","",VLOOKUP($B132,'15歳以下記録入力'!$B$8:$AC$145,27,FALSE))</f>
        <v>-</v>
      </c>
      <c r="P132" s="274" t="str">
        <f>IF('15歳以下記録入力'!AC110="","",VLOOKUP($B132,'15歳以下記録入力'!$B$8:$AC$145,25,FALSE))</f>
        <v/>
      </c>
      <c r="R132" s="378">
        <f>'15歳以下記録入力'!Y110</f>
        <v>0</v>
      </c>
    </row>
    <row r="133" spans="1:18">
      <c r="A133" s="4">
        <f>'15歳以下記録入力'!A111</f>
        <v>12</v>
      </c>
      <c r="B133" s="18" t="str">
        <f>'15歳以下記録入力'!B111</f>
        <v>U15M12</v>
      </c>
      <c r="C133" s="18" t="str">
        <f>'15歳以下記録入力'!C111</f>
        <v>男</v>
      </c>
      <c r="D133" s="18" t="str">
        <f>'15歳以下記録入力'!E111</f>
        <v/>
      </c>
      <c r="E133" s="18">
        <f>'15歳以下記録入力'!F111</f>
        <v>125</v>
      </c>
      <c r="F133" s="18">
        <f>'15歳以下記録入力'!X111</f>
        <v>0</v>
      </c>
      <c r="G133" s="18" t="str">
        <f>'15歳以下記録入力'!K111</f>
        <v>:.</v>
      </c>
      <c r="H133" s="18" t="e">
        <f>IF('15歳以下記録入力'!M111&gt;20,"N",'15歳以下記録入力'!M111)</f>
        <v>#N/A</v>
      </c>
      <c r="I133" s="18" t="str">
        <f>'15歳以下記録入力'!R111</f>
        <v>:.</v>
      </c>
      <c r="J133" s="18" t="e">
        <f>IF('15歳以下記録入力'!T111&gt;20,"N",'15歳以下記録入力'!T111)</f>
        <v>#N/A</v>
      </c>
      <c r="K133" s="414" t="str">
        <f>'15歳以下記録入力'!U111</f>
        <v>-:-.-</v>
      </c>
      <c r="L133" s="415"/>
      <c r="M133" s="18" t="str">
        <f>'15歳以下記録入力'!W111</f>
        <v>-</v>
      </c>
      <c r="N133" s="7" t="str">
        <f>IF('15歳以下記録入力'!AA111="","",VLOOKUP($B133,'15歳以下記録入力'!$B$8:$AC$145,26,FALSE))</f>
        <v>記載不要</v>
      </c>
      <c r="O133" s="7" t="str">
        <f>IF('15歳以下記録入力'!AB111="","",VLOOKUP($B133,'15歳以下記録入力'!$B$8:$AC$145,27,FALSE))</f>
        <v>-</v>
      </c>
      <c r="P133" s="274" t="str">
        <f>IF('15歳以下記録入力'!AC111="","",VLOOKUP($B133,'15歳以下記録入力'!$B$8:$AC$145,25,FALSE))</f>
        <v/>
      </c>
      <c r="R133" s="378">
        <f>'15歳以下記録入力'!Y111</f>
        <v>0</v>
      </c>
    </row>
    <row r="134" spans="1:18">
      <c r="A134" s="4">
        <f>'15歳以下記録入力'!A112</f>
        <v>13</v>
      </c>
      <c r="B134" s="18" t="str">
        <f>'15歳以下記録入力'!B112</f>
        <v>U15M13</v>
      </c>
      <c r="C134" s="18" t="str">
        <f>'15歳以下記録入力'!C112</f>
        <v>男</v>
      </c>
      <c r="D134" s="18" t="str">
        <f>'15歳以下記録入力'!E112</f>
        <v/>
      </c>
      <c r="E134" s="18">
        <f>'15歳以下記録入力'!F112</f>
        <v>125</v>
      </c>
      <c r="F134" s="18">
        <f>'15歳以下記録入力'!X112</f>
        <v>0</v>
      </c>
      <c r="G134" s="18" t="str">
        <f>'15歳以下記録入力'!K112</f>
        <v>:.</v>
      </c>
      <c r="H134" s="18" t="e">
        <f>IF('15歳以下記録入力'!M112&gt;20,"N",'15歳以下記録入力'!M112)</f>
        <v>#N/A</v>
      </c>
      <c r="I134" s="18" t="str">
        <f>'15歳以下記録入力'!R112</f>
        <v>:.</v>
      </c>
      <c r="J134" s="18" t="e">
        <f>IF('15歳以下記録入力'!T112&gt;20,"N",'15歳以下記録入力'!T112)</f>
        <v>#N/A</v>
      </c>
      <c r="K134" s="414" t="str">
        <f>'15歳以下記録入力'!U112</f>
        <v>-:-.-</v>
      </c>
      <c r="L134" s="415"/>
      <c r="M134" s="18" t="str">
        <f>'15歳以下記録入力'!W112</f>
        <v>-</v>
      </c>
      <c r="N134" s="7" t="str">
        <f>IF('15歳以下記録入力'!AA112="","",VLOOKUP($B134,'15歳以下記録入力'!$B$8:$AC$145,26,FALSE))</f>
        <v>記載不要</v>
      </c>
      <c r="O134" s="7" t="str">
        <f>IF('15歳以下記録入力'!AB112="","",VLOOKUP($B134,'15歳以下記録入力'!$B$8:$AC$145,27,FALSE))</f>
        <v>-</v>
      </c>
      <c r="P134" s="274" t="str">
        <f>IF('15歳以下記録入力'!AC112="","",VLOOKUP($B134,'15歳以下記録入力'!$B$8:$AC$145,25,FALSE))</f>
        <v/>
      </c>
      <c r="R134" s="378">
        <f>'15歳以下記録入力'!Y112</f>
        <v>0</v>
      </c>
    </row>
    <row r="135" spans="1:18">
      <c r="A135" s="4">
        <f>'15歳以下記録入力'!A113</f>
        <v>14</v>
      </c>
      <c r="B135" s="18" t="str">
        <f>'15歳以下記録入力'!B113</f>
        <v>U15M14</v>
      </c>
      <c r="C135" s="18" t="str">
        <f>'15歳以下記録入力'!C113</f>
        <v>男</v>
      </c>
      <c r="D135" s="18" t="str">
        <f>'15歳以下記録入力'!E113</f>
        <v/>
      </c>
      <c r="E135" s="18">
        <f>'15歳以下記録入力'!F113</f>
        <v>125</v>
      </c>
      <c r="F135" s="18">
        <f>'15歳以下記録入力'!X113</f>
        <v>0</v>
      </c>
      <c r="G135" s="18" t="str">
        <f>'15歳以下記録入力'!K113</f>
        <v>:.</v>
      </c>
      <c r="H135" s="18" t="e">
        <f>IF('15歳以下記録入力'!M113&gt;20,"N",'15歳以下記録入力'!M113)</f>
        <v>#N/A</v>
      </c>
      <c r="I135" s="18" t="str">
        <f>'15歳以下記録入力'!R113</f>
        <v>:.</v>
      </c>
      <c r="J135" s="18" t="e">
        <f>IF('15歳以下記録入力'!T113&gt;20,"N",'15歳以下記録入力'!T113)</f>
        <v>#N/A</v>
      </c>
      <c r="K135" s="414" t="str">
        <f>'15歳以下記録入力'!U113</f>
        <v>-:-.-</v>
      </c>
      <c r="L135" s="415"/>
      <c r="M135" s="18" t="str">
        <f>'15歳以下記録入力'!W113</f>
        <v>-</v>
      </c>
      <c r="N135" s="7" t="str">
        <f>IF('15歳以下記録入力'!AA113="","",VLOOKUP($B135,'15歳以下記録入力'!$B$8:$AC$145,26,FALSE))</f>
        <v>記載不要</v>
      </c>
      <c r="O135" s="7" t="str">
        <f>IF('15歳以下記録入力'!AB113="","",VLOOKUP($B135,'15歳以下記録入力'!$B$8:$AC$145,27,FALSE))</f>
        <v>-</v>
      </c>
      <c r="P135" s="274" t="str">
        <f>IF('15歳以下記録入力'!AC113="","",VLOOKUP($B135,'15歳以下記録入力'!$B$8:$AC$145,25,FALSE))</f>
        <v/>
      </c>
      <c r="R135" s="378">
        <f>'15歳以下記録入力'!Y113</f>
        <v>0</v>
      </c>
    </row>
    <row r="136" spans="1:18">
      <c r="A136" s="4">
        <f>'15歳以下記録入力'!A114</f>
        <v>15</v>
      </c>
      <c r="B136" s="18" t="str">
        <f>'15歳以下記録入力'!B114</f>
        <v>U15M15</v>
      </c>
      <c r="C136" s="18" t="str">
        <f>'15歳以下記録入力'!C114</f>
        <v>男</v>
      </c>
      <c r="D136" s="18" t="str">
        <f>'15歳以下記録入力'!E114</f>
        <v/>
      </c>
      <c r="E136" s="18">
        <f>'15歳以下記録入力'!F114</f>
        <v>125</v>
      </c>
      <c r="F136" s="18">
        <f>'15歳以下記録入力'!X114</f>
        <v>0</v>
      </c>
      <c r="G136" s="18" t="str">
        <f>'15歳以下記録入力'!K114</f>
        <v>:.</v>
      </c>
      <c r="H136" s="18" t="e">
        <f>IF('15歳以下記録入力'!M114&gt;20,"N",'15歳以下記録入力'!M114)</f>
        <v>#N/A</v>
      </c>
      <c r="I136" s="18" t="str">
        <f>'15歳以下記録入力'!R114</f>
        <v>:.</v>
      </c>
      <c r="J136" s="18" t="e">
        <f>IF('15歳以下記録入力'!T114&gt;20,"N",'15歳以下記録入力'!T114)</f>
        <v>#N/A</v>
      </c>
      <c r="K136" s="414" t="str">
        <f>'15歳以下記録入力'!U114</f>
        <v>-:-.-</v>
      </c>
      <c r="L136" s="415"/>
      <c r="M136" s="18" t="str">
        <f>'15歳以下記録入力'!W114</f>
        <v>-</v>
      </c>
      <c r="N136" s="7" t="str">
        <f>IF('15歳以下記録入力'!AA114="","",VLOOKUP($B136,'15歳以下記録入力'!$B$8:$AC$145,26,FALSE))</f>
        <v>記載不要</v>
      </c>
      <c r="O136" s="7" t="str">
        <f>IF('15歳以下記録入力'!AB114="","",VLOOKUP($B136,'15歳以下記録入力'!$B$8:$AC$145,27,FALSE))</f>
        <v>-</v>
      </c>
      <c r="P136" s="274" t="str">
        <f>IF('15歳以下記録入力'!AC114="","",VLOOKUP($B136,'15歳以下記録入力'!$B$8:$AC$145,25,FALSE))</f>
        <v/>
      </c>
      <c r="R136" s="378">
        <f>'15歳以下記録入力'!Y114</f>
        <v>0</v>
      </c>
    </row>
    <row r="137" spans="1:18">
      <c r="A137" s="4">
        <f>'15歳以下記録入力'!A115</f>
        <v>16</v>
      </c>
      <c r="B137" s="18" t="str">
        <f>'15歳以下記録入力'!B115</f>
        <v>U15M16</v>
      </c>
      <c r="C137" s="18" t="str">
        <f>'15歳以下記録入力'!C115</f>
        <v>男</v>
      </c>
      <c r="D137" s="18" t="str">
        <f>'15歳以下記録入力'!E115</f>
        <v/>
      </c>
      <c r="E137" s="18">
        <f>'15歳以下記録入力'!F115</f>
        <v>125</v>
      </c>
      <c r="F137" s="18">
        <f>'15歳以下記録入力'!X115</f>
        <v>0</v>
      </c>
      <c r="G137" s="18" t="str">
        <f>'15歳以下記録入力'!K115</f>
        <v>:.</v>
      </c>
      <c r="H137" s="18" t="e">
        <f>IF('15歳以下記録入力'!M115&gt;20,"N",'15歳以下記録入力'!M115)</f>
        <v>#N/A</v>
      </c>
      <c r="I137" s="18" t="str">
        <f>'15歳以下記録入力'!R115</f>
        <v>:.</v>
      </c>
      <c r="J137" s="18" t="e">
        <f>IF('15歳以下記録入力'!T115&gt;20,"N",'15歳以下記録入力'!T115)</f>
        <v>#N/A</v>
      </c>
      <c r="K137" s="414" t="str">
        <f>'15歳以下記録入力'!U115</f>
        <v>-:-.-</v>
      </c>
      <c r="L137" s="415"/>
      <c r="M137" s="18" t="str">
        <f>'15歳以下記録入力'!W115</f>
        <v>-</v>
      </c>
      <c r="N137" s="7" t="str">
        <f>IF('15歳以下記録入力'!AA115="","",VLOOKUP($B137,'15歳以下記録入力'!$B$8:$AC$145,26,FALSE))</f>
        <v>記載不要</v>
      </c>
      <c r="O137" s="7" t="str">
        <f>IF('15歳以下記録入力'!AB115="","",VLOOKUP($B137,'15歳以下記録入力'!$B$8:$AC$145,27,FALSE))</f>
        <v>-</v>
      </c>
      <c r="P137" s="274" t="str">
        <f>IF('15歳以下記録入力'!AC115="","",VLOOKUP($B137,'15歳以下記録入力'!$B$8:$AC$145,25,FALSE))</f>
        <v/>
      </c>
      <c r="R137" s="378">
        <f>'15歳以下記録入力'!Y115</f>
        <v>0</v>
      </c>
    </row>
    <row r="138" spans="1:18">
      <c r="A138" s="4">
        <f>'15歳以下記録入力'!A116</f>
        <v>17</v>
      </c>
      <c r="B138" s="18" t="str">
        <f>'15歳以下記録入力'!B116</f>
        <v>U15M17</v>
      </c>
      <c r="C138" s="18" t="str">
        <f>'15歳以下記録入力'!C116</f>
        <v>男</v>
      </c>
      <c r="D138" s="18" t="str">
        <f>'15歳以下記録入力'!E116</f>
        <v/>
      </c>
      <c r="E138" s="18">
        <f>'15歳以下記録入力'!F116</f>
        <v>125</v>
      </c>
      <c r="F138" s="18">
        <f>'15歳以下記録入力'!X116</f>
        <v>0</v>
      </c>
      <c r="G138" s="18" t="str">
        <f>'15歳以下記録入力'!K116</f>
        <v>:.</v>
      </c>
      <c r="H138" s="18" t="e">
        <f>IF('15歳以下記録入力'!M116&gt;20,"N",'15歳以下記録入力'!M116)</f>
        <v>#N/A</v>
      </c>
      <c r="I138" s="18" t="str">
        <f>'15歳以下記録入力'!R116</f>
        <v>:.</v>
      </c>
      <c r="J138" s="18" t="e">
        <f>IF('15歳以下記録入力'!T116&gt;20,"N",'15歳以下記録入力'!T116)</f>
        <v>#N/A</v>
      </c>
      <c r="K138" s="414" t="str">
        <f>'15歳以下記録入力'!U116</f>
        <v>-:-.-</v>
      </c>
      <c r="L138" s="415"/>
      <c r="M138" s="18" t="str">
        <f>'15歳以下記録入力'!W116</f>
        <v>-</v>
      </c>
      <c r="N138" s="7" t="str">
        <f>IF('15歳以下記録入力'!AA116="","",VLOOKUP($B138,'15歳以下記録入力'!$B$8:$AC$145,26,FALSE))</f>
        <v>記載不要</v>
      </c>
      <c r="O138" s="7" t="str">
        <f>IF('15歳以下記録入力'!AB116="","",VLOOKUP($B138,'15歳以下記録入力'!$B$8:$AC$145,27,FALSE))</f>
        <v>-</v>
      </c>
      <c r="P138" s="274" t="str">
        <f>IF('15歳以下記録入力'!AC116="","",VLOOKUP($B138,'15歳以下記録入力'!$B$8:$AC$145,25,FALSE))</f>
        <v/>
      </c>
      <c r="R138" s="378">
        <f>'15歳以下記録入力'!Y116</f>
        <v>0</v>
      </c>
    </row>
    <row r="139" spans="1:18">
      <c r="A139" s="4">
        <f>'15歳以下記録入力'!A117</f>
        <v>18</v>
      </c>
      <c r="B139" s="18" t="str">
        <f>'15歳以下記録入力'!B117</f>
        <v>U15M18</v>
      </c>
      <c r="C139" s="18" t="str">
        <f>'15歳以下記録入力'!C117</f>
        <v>男</v>
      </c>
      <c r="D139" s="18" t="str">
        <f>'15歳以下記録入力'!E117</f>
        <v/>
      </c>
      <c r="E139" s="18">
        <f>'15歳以下記録入力'!F117</f>
        <v>125</v>
      </c>
      <c r="F139" s="18">
        <f>'15歳以下記録入力'!X117</f>
        <v>0</v>
      </c>
      <c r="G139" s="18" t="str">
        <f>'15歳以下記録入力'!K117</f>
        <v>:.</v>
      </c>
      <c r="H139" s="18" t="e">
        <f>IF('15歳以下記録入力'!M117&gt;20,"N",'15歳以下記録入力'!M117)</f>
        <v>#N/A</v>
      </c>
      <c r="I139" s="18" t="str">
        <f>'15歳以下記録入力'!R117</f>
        <v>:.</v>
      </c>
      <c r="J139" s="18" t="e">
        <f>IF('15歳以下記録入力'!T117&gt;20,"N",'15歳以下記録入力'!T117)</f>
        <v>#N/A</v>
      </c>
      <c r="K139" s="414" t="str">
        <f>'15歳以下記録入力'!U117</f>
        <v>-:-.-</v>
      </c>
      <c r="L139" s="415"/>
      <c r="M139" s="18" t="str">
        <f>'15歳以下記録入力'!W117</f>
        <v>-</v>
      </c>
      <c r="N139" s="7" t="str">
        <f>IF('15歳以下記録入力'!AA117="","",VLOOKUP($B139,'15歳以下記録入力'!$B$8:$AC$145,26,FALSE))</f>
        <v>記載不要</v>
      </c>
      <c r="O139" s="7" t="str">
        <f>IF('15歳以下記録入力'!AB117="","",VLOOKUP($B139,'15歳以下記録入力'!$B$8:$AC$145,27,FALSE))</f>
        <v>-</v>
      </c>
      <c r="P139" s="274" t="str">
        <f>IF('15歳以下記録入力'!AC117="","",VLOOKUP($B139,'15歳以下記録入力'!$B$8:$AC$145,25,FALSE))</f>
        <v/>
      </c>
      <c r="R139" s="378">
        <f>'15歳以下記録入力'!Y117</f>
        <v>0</v>
      </c>
    </row>
    <row r="140" spans="1:18">
      <c r="A140" s="4">
        <f>'15歳以下記録入力'!A118</f>
        <v>19</v>
      </c>
      <c r="B140" s="18" t="str">
        <f>'15歳以下記録入力'!B118</f>
        <v>U15M19</v>
      </c>
      <c r="C140" s="18" t="str">
        <f>'15歳以下記録入力'!C118</f>
        <v>男</v>
      </c>
      <c r="D140" s="18" t="str">
        <f>'15歳以下記録入力'!E118</f>
        <v/>
      </c>
      <c r="E140" s="18">
        <f>'15歳以下記録入力'!F118</f>
        <v>125</v>
      </c>
      <c r="F140" s="18">
        <f>'15歳以下記録入力'!X118</f>
        <v>0</v>
      </c>
      <c r="G140" s="18" t="str">
        <f>'15歳以下記録入力'!K118</f>
        <v>:.</v>
      </c>
      <c r="H140" s="18" t="e">
        <f>IF('15歳以下記録入力'!M118&gt;20,"N",'15歳以下記録入力'!M118)</f>
        <v>#N/A</v>
      </c>
      <c r="I140" s="18" t="str">
        <f>'15歳以下記録入力'!R118</f>
        <v>:.</v>
      </c>
      <c r="J140" s="18" t="e">
        <f>IF('15歳以下記録入力'!T118&gt;20,"N",'15歳以下記録入力'!T118)</f>
        <v>#N/A</v>
      </c>
      <c r="K140" s="414" t="str">
        <f>'15歳以下記録入力'!U118</f>
        <v>-:-.-</v>
      </c>
      <c r="L140" s="415"/>
      <c r="M140" s="18" t="str">
        <f>'15歳以下記録入力'!W118</f>
        <v>-</v>
      </c>
      <c r="N140" s="7" t="str">
        <f>IF('15歳以下記録入力'!AA118="","",VLOOKUP($B140,'15歳以下記録入力'!$B$8:$AC$145,26,FALSE))</f>
        <v>記載不要</v>
      </c>
      <c r="O140" s="7" t="str">
        <f>IF('15歳以下記録入力'!AB118="","",VLOOKUP($B140,'15歳以下記録入力'!$B$8:$AC$145,27,FALSE))</f>
        <v>-</v>
      </c>
      <c r="P140" s="274" t="str">
        <f>IF('15歳以下記録入力'!AC118="","",VLOOKUP($B140,'15歳以下記録入力'!$B$8:$AC$145,25,FALSE))</f>
        <v/>
      </c>
      <c r="R140" s="378">
        <f>'15歳以下記録入力'!Y118</f>
        <v>0</v>
      </c>
    </row>
    <row r="141" spans="1:18">
      <c r="A141" s="4">
        <f>'15歳以下記録入力'!A119</f>
        <v>20</v>
      </c>
      <c r="B141" s="18" t="str">
        <f>'15歳以下記録入力'!B119</f>
        <v>U15M20</v>
      </c>
      <c r="C141" s="18" t="str">
        <f>'15歳以下記録入力'!C119</f>
        <v>男</v>
      </c>
      <c r="D141" s="18" t="str">
        <f>'15歳以下記録入力'!E119</f>
        <v/>
      </c>
      <c r="E141" s="18">
        <f>'15歳以下記録入力'!F119</f>
        <v>125</v>
      </c>
      <c r="F141" s="18">
        <f>'15歳以下記録入力'!X119</f>
        <v>0</v>
      </c>
      <c r="G141" s="18" t="str">
        <f>'15歳以下記録入力'!K119</f>
        <v>:.</v>
      </c>
      <c r="H141" s="18" t="e">
        <f>IF('15歳以下記録入力'!M119&gt;20,"N",'15歳以下記録入力'!M119)</f>
        <v>#N/A</v>
      </c>
      <c r="I141" s="18" t="str">
        <f>'15歳以下記録入力'!R119</f>
        <v>:.</v>
      </c>
      <c r="J141" s="18" t="e">
        <f>IF('15歳以下記録入力'!T119&gt;20,"N",'15歳以下記録入力'!T119)</f>
        <v>#N/A</v>
      </c>
      <c r="K141" s="414" t="str">
        <f>'15歳以下記録入力'!U119</f>
        <v>-:-.-</v>
      </c>
      <c r="L141" s="415"/>
      <c r="M141" s="18" t="str">
        <f>'15歳以下記録入力'!W119</f>
        <v>-</v>
      </c>
      <c r="N141" s="7" t="str">
        <f>IF('15歳以下記録入力'!AA119="","",VLOOKUP($B141,'15歳以下記録入力'!$B$8:$AC$145,26,FALSE))</f>
        <v>記載不要</v>
      </c>
      <c r="O141" s="7" t="str">
        <f>IF('15歳以下記録入力'!AB119="","",VLOOKUP($B141,'15歳以下記録入力'!$B$8:$AC$145,27,FALSE))</f>
        <v>-</v>
      </c>
      <c r="P141" s="274" t="str">
        <f>IF('15歳以下記録入力'!AC119="","",VLOOKUP($B141,'15歳以下記録入力'!$B$8:$AC$145,25,FALSE))</f>
        <v/>
      </c>
      <c r="R141" s="378">
        <f>'15歳以下記録入力'!Y119</f>
        <v>0</v>
      </c>
    </row>
    <row r="142" spans="1:18">
      <c r="A142" s="5"/>
      <c r="B142" s="20"/>
      <c r="C142" s="20"/>
      <c r="D142" s="20"/>
      <c r="E142" s="20"/>
      <c r="F142" s="20"/>
      <c r="G142" s="20"/>
      <c r="H142" s="20"/>
      <c r="I142" s="20"/>
      <c r="J142" s="20"/>
      <c r="K142" s="20"/>
      <c r="L142" s="20"/>
      <c r="M142" s="20"/>
      <c r="N142" s="8"/>
      <c r="O142" s="20"/>
      <c r="P142" s="33"/>
      <c r="R142" s="375"/>
    </row>
    <row r="143" spans="1:18" ht="17">
      <c r="A143" s="297" t="s">
        <v>65</v>
      </c>
      <c r="B143" s="298"/>
      <c r="C143" s="298"/>
      <c r="D143" s="298"/>
      <c r="E143" s="298"/>
      <c r="F143" s="298"/>
      <c r="G143" s="298"/>
      <c r="H143" s="298"/>
      <c r="I143" s="298"/>
      <c r="J143" s="298"/>
      <c r="K143" s="298"/>
      <c r="L143" s="298"/>
      <c r="M143" s="298"/>
      <c r="N143" s="298"/>
      <c r="O143" s="305"/>
      <c r="P143" s="303"/>
      <c r="R143" s="373"/>
    </row>
    <row r="144" spans="1:18">
      <c r="A144" s="4" t="s">
        <v>104</v>
      </c>
      <c r="B144" s="18" t="s">
        <v>3</v>
      </c>
      <c r="C144" s="19" t="s">
        <v>4</v>
      </c>
      <c r="D144" s="322" t="s">
        <v>231</v>
      </c>
      <c r="E144" s="18" t="s">
        <v>9</v>
      </c>
      <c r="F144" s="18" t="s">
        <v>45</v>
      </c>
      <c r="G144" s="403" t="s">
        <v>11</v>
      </c>
      <c r="H144" s="403"/>
      <c r="I144" s="403" t="s">
        <v>12</v>
      </c>
      <c r="J144" s="403"/>
      <c r="K144" s="403" t="s">
        <v>47</v>
      </c>
      <c r="L144" s="403"/>
      <c r="M144" s="18" t="s">
        <v>5</v>
      </c>
      <c r="N144" s="300" t="s">
        <v>186</v>
      </c>
      <c r="O144" s="255" t="s">
        <v>187</v>
      </c>
      <c r="P144" s="281" t="s">
        <v>15</v>
      </c>
      <c r="R144" s="374" t="s">
        <v>238</v>
      </c>
    </row>
    <row r="145" spans="1:18">
      <c r="A145" s="4">
        <f>'16歳以上記録入力'!A60</f>
        <v>1</v>
      </c>
      <c r="B145" s="18" t="str">
        <f>'16歳以上記録入力'!B60</f>
        <v>W1</v>
      </c>
      <c r="C145" s="18" t="str">
        <f>'16歳以上記録入力'!C60</f>
        <v>女</v>
      </c>
      <c r="D145" s="18">
        <f>'16歳以上記録入力'!E60</f>
        <v>1991</v>
      </c>
      <c r="E145" s="18">
        <f>'16歳以上記録入力'!F60</f>
        <v>34</v>
      </c>
      <c r="F145" s="18">
        <f>'16歳以上記録入力'!X60</f>
        <v>0</v>
      </c>
      <c r="G145" s="403" t="str">
        <f>'16歳以上記録入力'!K60</f>
        <v>:.</v>
      </c>
      <c r="H145" s="403"/>
      <c r="I145" s="403" t="str">
        <f>'16歳以上記録入力'!R60</f>
        <v>:.</v>
      </c>
      <c r="J145" s="403"/>
      <c r="K145" s="406" t="str">
        <f>'16歳以上記録入力'!U60</f>
        <v>-:-.-</v>
      </c>
      <c r="L145" s="406"/>
      <c r="M145" s="18" t="str">
        <f>'16歳以上記録入力'!W60</f>
        <v>-</v>
      </c>
      <c r="N145" s="7" t="str">
        <f>IF('16歳以上記録入力'!AA60="","",VLOOKUP($B145,'16歳以上記録入力'!$B$8:$AC$84,26,FALSE))</f>
        <v>記載不要</v>
      </c>
      <c r="O145" s="7" t="str">
        <f>IF('16歳以上記録入力'!AB60="","",VLOOKUP($B145,'16歳以上記録入力'!$B$8:$AC$84,27,FALSE))</f>
        <v>-</v>
      </c>
      <c r="P145" s="274" t="str">
        <f>IF('16歳以上記録入力'!AC60="","",VLOOKUP($B145,'16歳以上記録入力'!$B$8:$AC$84,25,FALSE))</f>
        <v/>
      </c>
      <c r="R145" s="377">
        <f>'16歳以上記録入力'!Y60</f>
        <v>0</v>
      </c>
    </row>
    <row r="146" spans="1:18">
      <c r="A146" s="4">
        <f>'16歳以上記録入力'!A61</f>
        <v>2</v>
      </c>
      <c r="B146" s="18" t="str">
        <f>'16歳以上記録入力'!B61</f>
        <v>W2</v>
      </c>
      <c r="C146" s="18" t="str">
        <f>'16歳以上記録入力'!C61</f>
        <v>女</v>
      </c>
      <c r="D146" s="18">
        <f>'16歳以上記録入力'!E61</f>
        <v>1991</v>
      </c>
      <c r="E146" s="18">
        <f>'16歳以上記録入力'!F61</f>
        <v>34</v>
      </c>
      <c r="F146" s="18">
        <f>'16歳以上記録入力'!X61</f>
        <v>0</v>
      </c>
      <c r="G146" s="403" t="str">
        <f>'16歳以上記録入力'!K61</f>
        <v>:.</v>
      </c>
      <c r="H146" s="403"/>
      <c r="I146" s="403" t="str">
        <f>'16歳以上記録入力'!R61</f>
        <v>:.</v>
      </c>
      <c r="J146" s="403"/>
      <c r="K146" s="406" t="str">
        <f>'16歳以上記録入力'!U61</f>
        <v>-:-.-</v>
      </c>
      <c r="L146" s="406"/>
      <c r="M146" s="18" t="str">
        <f>'16歳以上記録入力'!W61</f>
        <v>-</v>
      </c>
      <c r="N146" s="7" t="str">
        <f>IF('16歳以上記録入力'!AA61="","",VLOOKUP($B146,'16歳以上記録入力'!$B$8:$AC$84,26,FALSE))</f>
        <v>記載不要</v>
      </c>
      <c r="O146" s="7" t="str">
        <f>IF('16歳以上記録入力'!AB61="","",VLOOKUP($B146,'16歳以上記録入力'!$B$8:$AC$84,27,FALSE))</f>
        <v>-</v>
      </c>
      <c r="P146" s="274" t="str">
        <f>IF('16歳以上記録入力'!AC61="","",VLOOKUP($B146,'16歳以上記録入力'!$B$8:$AC$84,25,FALSE))</f>
        <v/>
      </c>
      <c r="R146" s="377">
        <f>'16歳以上記録入力'!Y61</f>
        <v>0</v>
      </c>
    </row>
    <row r="147" spans="1:18">
      <c r="A147" s="4">
        <f>'16歳以上記録入力'!A62</f>
        <v>3</v>
      </c>
      <c r="B147" s="18" t="str">
        <f>'16歳以上記録入力'!B62</f>
        <v>W3</v>
      </c>
      <c r="C147" s="18" t="str">
        <f>'16歳以上記録入力'!C62</f>
        <v>女</v>
      </c>
      <c r="D147" s="18">
        <f>'16歳以上記録入力'!E62</f>
        <v>1991</v>
      </c>
      <c r="E147" s="18">
        <f>'16歳以上記録入力'!F62</f>
        <v>34</v>
      </c>
      <c r="F147" s="18">
        <f>'16歳以上記録入力'!X62</f>
        <v>0</v>
      </c>
      <c r="G147" s="403" t="str">
        <f>'16歳以上記録入力'!K62</f>
        <v>:.</v>
      </c>
      <c r="H147" s="403"/>
      <c r="I147" s="403" t="str">
        <f>'16歳以上記録入力'!R62</f>
        <v>:.</v>
      </c>
      <c r="J147" s="403"/>
      <c r="K147" s="406" t="str">
        <f>'16歳以上記録入力'!U62</f>
        <v>-:-.-</v>
      </c>
      <c r="L147" s="406"/>
      <c r="M147" s="18" t="str">
        <f>'16歳以上記録入力'!W62</f>
        <v>-</v>
      </c>
      <c r="N147" s="7" t="str">
        <f>IF('16歳以上記録入力'!AA62="","",VLOOKUP($B147,'16歳以上記録入力'!$B$8:$AC$84,26,FALSE))</f>
        <v>記載不要</v>
      </c>
      <c r="O147" s="7" t="str">
        <f>IF('16歳以上記録入力'!AB62="","",VLOOKUP($B147,'16歳以上記録入力'!$B$8:$AC$84,27,FALSE))</f>
        <v>-</v>
      </c>
      <c r="P147" s="274" t="str">
        <f>IF('16歳以上記録入力'!AC62="","",VLOOKUP($B147,'16歳以上記録入力'!$B$8:$AC$84,25,FALSE))</f>
        <v/>
      </c>
      <c r="R147" s="377">
        <f>'16歳以上記録入力'!Y62</f>
        <v>0</v>
      </c>
    </row>
    <row r="148" spans="1:18">
      <c r="A148" s="4">
        <f>'16歳以上記録入力'!A63</f>
        <v>4</v>
      </c>
      <c r="B148" s="18" t="str">
        <f>'16歳以上記録入力'!B63</f>
        <v>W4</v>
      </c>
      <c r="C148" s="18" t="str">
        <f>'16歳以上記録入力'!C63</f>
        <v>女</v>
      </c>
      <c r="D148" s="18">
        <f>'16歳以上記録入力'!E63</f>
        <v>1991</v>
      </c>
      <c r="E148" s="18">
        <f>'16歳以上記録入力'!F63</f>
        <v>34</v>
      </c>
      <c r="F148" s="18">
        <f>'16歳以上記録入力'!X63</f>
        <v>0</v>
      </c>
      <c r="G148" s="403" t="str">
        <f>'16歳以上記録入力'!K63</f>
        <v>:.</v>
      </c>
      <c r="H148" s="403"/>
      <c r="I148" s="403" t="str">
        <f>'16歳以上記録入力'!R63</f>
        <v>:.</v>
      </c>
      <c r="J148" s="403"/>
      <c r="K148" s="406" t="str">
        <f>'16歳以上記録入力'!U63</f>
        <v>-:-.-</v>
      </c>
      <c r="L148" s="406"/>
      <c r="M148" s="18" t="str">
        <f>'16歳以上記録入力'!W63</f>
        <v>-</v>
      </c>
      <c r="N148" s="7" t="str">
        <f>IF('16歳以上記録入力'!AA63="","",VLOOKUP($B148,'16歳以上記録入力'!$B$8:$AC$84,26,FALSE))</f>
        <v>記載不要</v>
      </c>
      <c r="O148" s="7" t="str">
        <f>IF('16歳以上記録入力'!AB63="","",VLOOKUP($B148,'16歳以上記録入力'!$B$8:$AC$84,27,FALSE))</f>
        <v>-</v>
      </c>
      <c r="P148" s="274" t="str">
        <f>IF('16歳以上記録入力'!AC63="","",VLOOKUP($B148,'16歳以上記録入力'!$B$8:$AC$84,25,FALSE))</f>
        <v/>
      </c>
      <c r="R148" s="377">
        <f>'16歳以上記録入力'!Y63</f>
        <v>0</v>
      </c>
    </row>
    <row r="149" spans="1:18">
      <c r="A149" s="4">
        <f>'16歳以上記録入力'!A64</f>
        <v>5</v>
      </c>
      <c r="B149" s="18" t="str">
        <f>'16歳以上記録入力'!B64</f>
        <v>W5</v>
      </c>
      <c r="C149" s="18" t="str">
        <f>'16歳以上記録入力'!C64</f>
        <v>女</v>
      </c>
      <c r="D149" s="18">
        <f>'16歳以上記録入力'!E64</f>
        <v>1991</v>
      </c>
      <c r="E149" s="18">
        <f>'16歳以上記録入力'!F64</f>
        <v>34</v>
      </c>
      <c r="F149" s="18">
        <f>'16歳以上記録入力'!X64</f>
        <v>0</v>
      </c>
      <c r="G149" s="403" t="str">
        <f>'16歳以上記録入力'!K64</f>
        <v>:.</v>
      </c>
      <c r="H149" s="403"/>
      <c r="I149" s="403" t="str">
        <f>'16歳以上記録入力'!R64</f>
        <v>:.</v>
      </c>
      <c r="J149" s="403"/>
      <c r="K149" s="406" t="str">
        <f>'16歳以上記録入力'!U64</f>
        <v>-:-.-</v>
      </c>
      <c r="L149" s="406"/>
      <c r="M149" s="18" t="str">
        <f>'16歳以上記録入力'!W64</f>
        <v>-</v>
      </c>
      <c r="N149" s="7" t="str">
        <f>IF('16歳以上記録入力'!AA64="","",VLOOKUP($B149,'16歳以上記録入力'!$B$8:$AC$84,26,FALSE))</f>
        <v>記載不要</v>
      </c>
      <c r="O149" s="7" t="str">
        <f>IF('16歳以上記録入力'!AB64="","",VLOOKUP($B149,'16歳以上記録入力'!$B$8:$AC$84,27,FALSE))</f>
        <v>-</v>
      </c>
      <c r="P149" s="274" t="str">
        <f>IF('16歳以上記録入力'!AC64="","",VLOOKUP($B149,'16歳以上記録入力'!$B$8:$AC$84,25,FALSE))</f>
        <v/>
      </c>
      <c r="R149" s="377">
        <f>'16歳以上記録入力'!Y64</f>
        <v>0</v>
      </c>
    </row>
    <row r="150" spans="1:18">
      <c r="A150" s="4">
        <f>'16歳以上記録入力'!A65</f>
        <v>6</v>
      </c>
      <c r="B150" s="18" t="str">
        <f>'16歳以上記録入力'!B65</f>
        <v>W6</v>
      </c>
      <c r="C150" s="18" t="str">
        <f>'16歳以上記録入力'!C65</f>
        <v>女</v>
      </c>
      <c r="D150" s="18">
        <f>'16歳以上記録入力'!E65</f>
        <v>1991</v>
      </c>
      <c r="E150" s="18">
        <f>'16歳以上記録入力'!F65</f>
        <v>34</v>
      </c>
      <c r="F150" s="18">
        <f>'16歳以上記録入力'!X65</f>
        <v>0</v>
      </c>
      <c r="G150" s="403" t="str">
        <f>'16歳以上記録入力'!K65</f>
        <v>:.</v>
      </c>
      <c r="H150" s="403"/>
      <c r="I150" s="403" t="str">
        <f>'16歳以上記録入力'!R65</f>
        <v>:.</v>
      </c>
      <c r="J150" s="403"/>
      <c r="K150" s="406" t="str">
        <f>'16歳以上記録入力'!U65</f>
        <v>-:-.-</v>
      </c>
      <c r="L150" s="406"/>
      <c r="M150" s="18" t="str">
        <f>'16歳以上記録入力'!W65</f>
        <v>-</v>
      </c>
      <c r="N150" s="7" t="str">
        <f>IF('16歳以上記録入力'!AA65="","",VLOOKUP($B150,'16歳以上記録入力'!$B$8:$AC$84,26,FALSE))</f>
        <v>記載不要</v>
      </c>
      <c r="O150" s="7" t="str">
        <f>IF('16歳以上記録入力'!AB65="","",VLOOKUP($B150,'16歳以上記録入力'!$B$8:$AC$84,27,FALSE))</f>
        <v>-</v>
      </c>
      <c r="P150" s="274" t="str">
        <f>IF('16歳以上記録入力'!AC65="","",VLOOKUP($B150,'16歳以上記録入力'!$B$8:$AC$84,25,FALSE))</f>
        <v/>
      </c>
      <c r="R150" s="377">
        <f>'16歳以上記録入力'!Y65</f>
        <v>0</v>
      </c>
    </row>
    <row r="151" spans="1:18">
      <c r="A151" s="4">
        <f>'16歳以上記録入力'!A66</f>
        <v>7</v>
      </c>
      <c r="B151" s="18" t="str">
        <f>'16歳以上記録入力'!B66</f>
        <v>W7</v>
      </c>
      <c r="C151" s="18" t="str">
        <f>'16歳以上記録入力'!C66</f>
        <v>女</v>
      </c>
      <c r="D151" s="18">
        <f>'16歳以上記録入力'!E66</f>
        <v>1991</v>
      </c>
      <c r="E151" s="18">
        <f>'16歳以上記録入力'!F66</f>
        <v>34</v>
      </c>
      <c r="F151" s="18">
        <f>'16歳以上記録入力'!X66</f>
        <v>0</v>
      </c>
      <c r="G151" s="403" t="str">
        <f>'16歳以上記録入力'!K66</f>
        <v>:.</v>
      </c>
      <c r="H151" s="403"/>
      <c r="I151" s="403" t="str">
        <f>'16歳以上記録入力'!R66</f>
        <v>:.</v>
      </c>
      <c r="J151" s="403"/>
      <c r="K151" s="406" t="str">
        <f>'16歳以上記録入力'!U66</f>
        <v>-:-.-</v>
      </c>
      <c r="L151" s="406"/>
      <c r="M151" s="18" t="str">
        <f>'16歳以上記録入力'!W66</f>
        <v>-</v>
      </c>
      <c r="N151" s="7" t="str">
        <f>IF('16歳以上記録入力'!AA66="","",VLOOKUP($B151,'16歳以上記録入力'!$B$8:$AC$84,26,FALSE))</f>
        <v>記載不要</v>
      </c>
      <c r="O151" s="7" t="str">
        <f>IF('16歳以上記録入力'!AB66="","",VLOOKUP($B151,'16歳以上記録入力'!$B$8:$AC$84,27,FALSE))</f>
        <v>-</v>
      </c>
      <c r="P151" s="274" t="str">
        <f>IF('16歳以上記録入力'!AC66="","",VLOOKUP($B151,'16歳以上記録入力'!$B$8:$AC$84,25,FALSE))</f>
        <v/>
      </c>
      <c r="R151" s="377">
        <f>'16歳以上記録入力'!Y66</f>
        <v>0</v>
      </c>
    </row>
    <row r="152" spans="1:18">
      <c r="A152" s="4">
        <f>'16歳以上記録入力'!A67</f>
        <v>8</v>
      </c>
      <c r="B152" s="18" t="str">
        <f>'16歳以上記録入力'!B67</f>
        <v>W8</v>
      </c>
      <c r="C152" s="18" t="str">
        <f>'16歳以上記録入力'!C67</f>
        <v>女</v>
      </c>
      <c r="D152" s="18">
        <f>'16歳以上記録入力'!E67</f>
        <v>1991</v>
      </c>
      <c r="E152" s="18">
        <f>'16歳以上記録入力'!F67</f>
        <v>34</v>
      </c>
      <c r="F152" s="18">
        <f>'16歳以上記録入力'!X67</f>
        <v>0</v>
      </c>
      <c r="G152" s="403" t="str">
        <f>'16歳以上記録入力'!K67</f>
        <v>:.</v>
      </c>
      <c r="H152" s="403"/>
      <c r="I152" s="403" t="str">
        <f>'16歳以上記録入力'!R67</f>
        <v>:.</v>
      </c>
      <c r="J152" s="403"/>
      <c r="K152" s="406" t="str">
        <f>'16歳以上記録入力'!U67</f>
        <v>-:-.-</v>
      </c>
      <c r="L152" s="406"/>
      <c r="M152" s="18" t="str">
        <f>'16歳以上記録入力'!W67</f>
        <v>-</v>
      </c>
      <c r="N152" s="7" t="str">
        <f>IF('16歳以上記録入力'!AA67="","",VLOOKUP($B152,'16歳以上記録入力'!$B$8:$AC$84,26,FALSE))</f>
        <v>記載不要</v>
      </c>
      <c r="O152" s="7" t="str">
        <f>IF('16歳以上記録入力'!AB67="","",VLOOKUP($B152,'16歳以上記録入力'!$B$8:$AC$84,27,FALSE))</f>
        <v>-</v>
      </c>
      <c r="P152" s="274" t="str">
        <f>IF('16歳以上記録入力'!AC67="","",VLOOKUP($B152,'16歳以上記録入力'!$B$8:$AC$84,25,FALSE))</f>
        <v/>
      </c>
      <c r="R152" s="377">
        <f>'16歳以上記録入力'!Y67</f>
        <v>0</v>
      </c>
    </row>
    <row r="153" spans="1:18">
      <c r="A153" s="4">
        <f>'16歳以上記録入力'!A68</f>
        <v>9</v>
      </c>
      <c r="B153" s="18" t="str">
        <f>'16歳以上記録入力'!B68</f>
        <v>W9</v>
      </c>
      <c r="C153" s="18" t="str">
        <f>'16歳以上記録入力'!C68</f>
        <v>女</v>
      </c>
      <c r="D153" s="18">
        <f>'16歳以上記録入力'!E68</f>
        <v>1991</v>
      </c>
      <c r="E153" s="18">
        <f>'16歳以上記録入力'!F68</f>
        <v>34</v>
      </c>
      <c r="F153" s="18">
        <f>'16歳以上記録入力'!X68</f>
        <v>0</v>
      </c>
      <c r="G153" s="403" t="str">
        <f>'16歳以上記録入力'!K68</f>
        <v>:.</v>
      </c>
      <c r="H153" s="403"/>
      <c r="I153" s="403" t="str">
        <f>'16歳以上記録入力'!R68</f>
        <v>:.</v>
      </c>
      <c r="J153" s="403"/>
      <c r="K153" s="406" t="str">
        <f>'16歳以上記録入力'!U68</f>
        <v>-:-.-</v>
      </c>
      <c r="L153" s="406"/>
      <c r="M153" s="18" t="str">
        <f>'16歳以上記録入力'!W68</f>
        <v>-</v>
      </c>
      <c r="N153" s="7" t="str">
        <f>IF('16歳以上記録入力'!AA68="","",VLOOKUP($B153,'16歳以上記録入力'!$B$8:$AC$84,26,FALSE))</f>
        <v>記載不要</v>
      </c>
      <c r="O153" s="7" t="str">
        <f>IF('16歳以上記録入力'!AB68="","",VLOOKUP($B153,'16歳以上記録入力'!$B$8:$AC$84,27,FALSE))</f>
        <v>-</v>
      </c>
      <c r="P153" s="274" t="str">
        <f>IF('16歳以上記録入力'!AC68="","",VLOOKUP($B153,'16歳以上記録入力'!$B$8:$AC$84,25,FALSE))</f>
        <v/>
      </c>
      <c r="R153" s="377">
        <f>'16歳以上記録入力'!Y68</f>
        <v>0</v>
      </c>
    </row>
    <row r="154" spans="1:18">
      <c r="A154" s="4">
        <f>'16歳以上記録入力'!A69</f>
        <v>10</v>
      </c>
      <c r="B154" s="18" t="str">
        <f>'16歳以上記録入力'!B69</f>
        <v>W10</v>
      </c>
      <c r="C154" s="18" t="str">
        <f>'16歳以上記録入力'!C69</f>
        <v>女</v>
      </c>
      <c r="D154" s="18">
        <f>'16歳以上記録入力'!E69</f>
        <v>1991</v>
      </c>
      <c r="E154" s="18">
        <f>'16歳以上記録入力'!F69</f>
        <v>34</v>
      </c>
      <c r="F154" s="18">
        <f>'16歳以上記録入力'!X69</f>
        <v>0</v>
      </c>
      <c r="G154" s="403" t="str">
        <f>'16歳以上記録入力'!K69</f>
        <v>:.</v>
      </c>
      <c r="H154" s="403"/>
      <c r="I154" s="403" t="str">
        <f>'16歳以上記録入力'!R69</f>
        <v>:.</v>
      </c>
      <c r="J154" s="403"/>
      <c r="K154" s="406" t="str">
        <f>'16歳以上記録入力'!U69</f>
        <v>-:-.-</v>
      </c>
      <c r="L154" s="406"/>
      <c r="M154" s="18" t="str">
        <f>'16歳以上記録入力'!W69</f>
        <v>-</v>
      </c>
      <c r="N154" s="7" t="str">
        <f>IF('16歳以上記録入力'!AA69="","",VLOOKUP($B154,'16歳以上記録入力'!$B$8:$AC$84,26,FALSE))</f>
        <v>記載不要</v>
      </c>
      <c r="O154" s="7" t="str">
        <f>IF('16歳以上記録入力'!AB69="","",VLOOKUP($B154,'16歳以上記録入力'!$B$8:$AC$84,27,FALSE))</f>
        <v>-</v>
      </c>
      <c r="P154" s="274" t="str">
        <f>IF('16歳以上記録入力'!AC69="","",VLOOKUP($B154,'16歳以上記録入力'!$B$8:$AC$84,25,FALSE))</f>
        <v/>
      </c>
      <c r="R154" s="377">
        <f>'16歳以上記録入力'!Y69</f>
        <v>0</v>
      </c>
    </row>
    <row r="155" spans="1:18">
      <c r="A155" s="4">
        <f>'16歳以上記録入力'!A70</f>
        <v>11</v>
      </c>
      <c r="B155" s="18" t="str">
        <f>'16歳以上記録入力'!B70</f>
        <v>W11</v>
      </c>
      <c r="C155" s="18" t="str">
        <f>'16歳以上記録入力'!C70</f>
        <v>女</v>
      </c>
      <c r="D155" s="18">
        <f>'16歳以上記録入力'!E70</f>
        <v>1991</v>
      </c>
      <c r="E155" s="18">
        <f>'16歳以上記録入力'!F70</f>
        <v>34</v>
      </c>
      <c r="F155" s="18">
        <f>'16歳以上記録入力'!X70</f>
        <v>0</v>
      </c>
      <c r="G155" s="403" t="str">
        <f>'16歳以上記録入力'!K70</f>
        <v>:.</v>
      </c>
      <c r="H155" s="403"/>
      <c r="I155" s="403" t="str">
        <f>'16歳以上記録入力'!R70</f>
        <v>:.</v>
      </c>
      <c r="J155" s="403"/>
      <c r="K155" s="406" t="str">
        <f>'16歳以上記録入力'!U70</f>
        <v>-:-.-</v>
      </c>
      <c r="L155" s="406"/>
      <c r="M155" s="18" t="str">
        <f>'16歳以上記録入力'!W70</f>
        <v>-</v>
      </c>
      <c r="N155" s="7" t="str">
        <f>IF('16歳以上記録入力'!AA70="","",VLOOKUP($B155,'16歳以上記録入力'!$B$8:$AC$84,26,FALSE))</f>
        <v>記載不要</v>
      </c>
      <c r="O155" s="7" t="str">
        <f>IF('16歳以上記録入力'!AB70="","",VLOOKUP($B155,'16歳以上記録入力'!$B$8:$AC$84,27,FALSE))</f>
        <v>-</v>
      </c>
      <c r="P155" s="274" t="str">
        <f>IF('16歳以上記録入力'!AC70="","",VLOOKUP($B155,'16歳以上記録入力'!$B$8:$AC$84,25,FALSE))</f>
        <v/>
      </c>
      <c r="R155" s="377">
        <f>'16歳以上記録入力'!Y70</f>
        <v>0</v>
      </c>
    </row>
    <row r="156" spans="1:18">
      <c r="A156" s="4">
        <f>'16歳以上記録入力'!A71</f>
        <v>12</v>
      </c>
      <c r="B156" s="18" t="str">
        <f>'16歳以上記録入力'!B71</f>
        <v>W12</v>
      </c>
      <c r="C156" s="18" t="str">
        <f>'16歳以上記録入力'!C71</f>
        <v>女</v>
      </c>
      <c r="D156" s="18">
        <f>'16歳以上記録入力'!E71</f>
        <v>1991</v>
      </c>
      <c r="E156" s="18">
        <f>'16歳以上記録入力'!F71</f>
        <v>34</v>
      </c>
      <c r="F156" s="18">
        <f>'16歳以上記録入力'!X71</f>
        <v>0</v>
      </c>
      <c r="G156" s="403" t="str">
        <f>'16歳以上記録入力'!K71</f>
        <v>:.</v>
      </c>
      <c r="H156" s="403"/>
      <c r="I156" s="403" t="str">
        <f>'16歳以上記録入力'!R71</f>
        <v>:.</v>
      </c>
      <c r="J156" s="403"/>
      <c r="K156" s="406" t="str">
        <f>'16歳以上記録入力'!U71</f>
        <v>-:-.-</v>
      </c>
      <c r="L156" s="406"/>
      <c r="M156" s="18" t="str">
        <f>'16歳以上記録入力'!W71</f>
        <v>-</v>
      </c>
      <c r="N156" s="7" t="str">
        <f>IF('16歳以上記録入力'!AA71="","",VLOOKUP($B156,'16歳以上記録入力'!$B$8:$AC$84,26,FALSE))</f>
        <v>記載不要</v>
      </c>
      <c r="O156" s="7" t="str">
        <f>IF('16歳以上記録入力'!AB71="","",VLOOKUP($B156,'16歳以上記録入力'!$B$8:$AC$84,27,FALSE))</f>
        <v>-</v>
      </c>
      <c r="P156" s="274" t="str">
        <f>IF('16歳以上記録入力'!AC71="","",VLOOKUP($B156,'16歳以上記録入力'!$B$8:$AC$84,25,FALSE))</f>
        <v/>
      </c>
      <c r="R156" s="377">
        <f>'16歳以上記録入力'!Y71</f>
        <v>0</v>
      </c>
    </row>
    <row r="157" spans="1:18">
      <c r="A157" s="4">
        <f>'16歳以上記録入力'!A72</f>
        <v>13</v>
      </c>
      <c r="B157" s="18" t="str">
        <f>'16歳以上記録入力'!B72</f>
        <v>W13</v>
      </c>
      <c r="C157" s="18" t="str">
        <f>'16歳以上記録入力'!C72</f>
        <v>女</v>
      </c>
      <c r="D157" s="18">
        <f>'16歳以上記録入力'!E72</f>
        <v>1991</v>
      </c>
      <c r="E157" s="18">
        <f>'16歳以上記録入力'!F72</f>
        <v>34</v>
      </c>
      <c r="F157" s="18">
        <f>'16歳以上記録入力'!X72</f>
        <v>0</v>
      </c>
      <c r="G157" s="403" t="str">
        <f>'16歳以上記録入力'!K72</f>
        <v>:.</v>
      </c>
      <c r="H157" s="403"/>
      <c r="I157" s="403" t="str">
        <f>'16歳以上記録入力'!R72</f>
        <v>:.</v>
      </c>
      <c r="J157" s="403"/>
      <c r="K157" s="406" t="str">
        <f>'16歳以上記録入力'!U72</f>
        <v>-:-.-</v>
      </c>
      <c r="L157" s="406"/>
      <c r="M157" s="18" t="str">
        <f>'16歳以上記録入力'!W72</f>
        <v>-</v>
      </c>
      <c r="N157" s="7" t="str">
        <f>IF('16歳以上記録入力'!AA72="","",VLOOKUP($B157,'16歳以上記録入力'!$B$8:$AC$84,26,FALSE))</f>
        <v>記載不要</v>
      </c>
      <c r="O157" s="7" t="str">
        <f>IF('16歳以上記録入力'!AB72="","",VLOOKUP($B157,'16歳以上記録入力'!$B$8:$AC$84,27,FALSE))</f>
        <v>-</v>
      </c>
      <c r="P157" s="274" t="str">
        <f>IF('16歳以上記録入力'!AC72="","",VLOOKUP($B157,'16歳以上記録入力'!$B$8:$AC$84,25,FALSE))</f>
        <v/>
      </c>
      <c r="R157" s="377">
        <f>'16歳以上記録入力'!Y72</f>
        <v>0</v>
      </c>
    </row>
    <row r="158" spans="1:18">
      <c r="A158" s="4">
        <f>'16歳以上記録入力'!A73</f>
        <v>14</v>
      </c>
      <c r="B158" s="18" t="str">
        <f>'16歳以上記録入力'!B73</f>
        <v>W14</v>
      </c>
      <c r="C158" s="18" t="str">
        <f>'16歳以上記録入力'!C73</f>
        <v>女</v>
      </c>
      <c r="D158" s="18">
        <f>'16歳以上記録入力'!E73</f>
        <v>1991</v>
      </c>
      <c r="E158" s="18">
        <f>'16歳以上記録入力'!F73</f>
        <v>34</v>
      </c>
      <c r="F158" s="18">
        <f>'16歳以上記録入力'!X73</f>
        <v>0</v>
      </c>
      <c r="G158" s="403" t="str">
        <f>'16歳以上記録入力'!K73</f>
        <v>:.</v>
      </c>
      <c r="H158" s="403"/>
      <c r="I158" s="403" t="str">
        <f>'16歳以上記録入力'!R73</f>
        <v>:.</v>
      </c>
      <c r="J158" s="403"/>
      <c r="K158" s="406" t="str">
        <f>'16歳以上記録入力'!U73</f>
        <v>-:-.-</v>
      </c>
      <c r="L158" s="406"/>
      <c r="M158" s="18" t="str">
        <f>'16歳以上記録入力'!W73</f>
        <v>-</v>
      </c>
      <c r="N158" s="7" t="str">
        <f>IF('16歳以上記録入力'!AA73="","",VLOOKUP($B158,'16歳以上記録入力'!$B$8:$AC$84,26,FALSE))</f>
        <v>記載不要</v>
      </c>
      <c r="O158" s="7" t="str">
        <f>IF('16歳以上記録入力'!AB73="","",VLOOKUP($B158,'16歳以上記録入力'!$B$8:$AC$84,27,FALSE))</f>
        <v>-</v>
      </c>
      <c r="P158" s="274" t="str">
        <f>IF('16歳以上記録入力'!AC73="","",VLOOKUP($B158,'16歳以上記録入力'!$B$8:$AC$84,25,FALSE))</f>
        <v/>
      </c>
      <c r="R158" s="377">
        <f>'16歳以上記録入力'!Y73</f>
        <v>0</v>
      </c>
    </row>
    <row r="159" spans="1:18">
      <c r="A159" s="4">
        <f>'16歳以上記録入力'!A74</f>
        <v>15</v>
      </c>
      <c r="B159" s="18" t="str">
        <f>'16歳以上記録入力'!B74</f>
        <v>W15</v>
      </c>
      <c r="C159" s="18" t="str">
        <f>'16歳以上記録入力'!C74</f>
        <v>女</v>
      </c>
      <c r="D159" s="18">
        <f>'16歳以上記録入力'!E74</f>
        <v>1991</v>
      </c>
      <c r="E159" s="18">
        <f>'16歳以上記録入力'!F74</f>
        <v>34</v>
      </c>
      <c r="F159" s="18">
        <f>'16歳以上記録入力'!X74</f>
        <v>0</v>
      </c>
      <c r="G159" s="403" t="str">
        <f>'16歳以上記録入力'!K74</f>
        <v>:.</v>
      </c>
      <c r="H159" s="403"/>
      <c r="I159" s="403" t="str">
        <f>'16歳以上記録入力'!R74</f>
        <v>:.</v>
      </c>
      <c r="J159" s="403"/>
      <c r="K159" s="406" t="str">
        <f>'16歳以上記録入力'!U74</f>
        <v>-:-.-</v>
      </c>
      <c r="L159" s="406"/>
      <c r="M159" s="18" t="str">
        <f>'16歳以上記録入力'!W74</f>
        <v>-</v>
      </c>
      <c r="N159" s="7" t="str">
        <f>IF('16歳以上記録入力'!AA74="","",VLOOKUP($B159,'16歳以上記録入力'!$B$8:$AC$84,26,FALSE))</f>
        <v>記載不要</v>
      </c>
      <c r="O159" s="7" t="str">
        <f>IF('16歳以上記録入力'!AB74="","",VLOOKUP($B159,'16歳以上記録入力'!$B$8:$AC$84,27,FALSE))</f>
        <v>-</v>
      </c>
      <c r="P159" s="274" t="str">
        <f>IF('16歳以上記録入力'!AC74="","",VLOOKUP($B159,'16歳以上記録入力'!$B$8:$AC$84,25,FALSE))</f>
        <v/>
      </c>
      <c r="R159" s="377">
        <f>'16歳以上記録入力'!Y74</f>
        <v>0</v>
      </c>
    </row>
    <row r="160" spans="1:18">
      <c r="A160" s="4">
        <f>'16歳以上記録入力'!A75</f>
        <v>16</v>
      </c>
      <c r="B160" s="18" t="str">
        <f>'16歳以上記録入力'!B75</f>
        <v>W16</v>
      </c>
      <c r="C160" s="18" t="str">
        <f>'16歳以上記録入力'!C75</f>
        <v>女</v>
      </c>
      <c r="D160" s="18">
        <f>'16歳以上記録入力'!E75</f>
        <v>1991</v>
      </c>
      <c r="E160" s="18">
        <f>'16歳以上記録入力'!F75</f>
        <v>34</v>
      </c>
      <c r="F160" s="18">
        <f>'16歳以上記録入力'!X75</f>
        <v>0</v>
      </c>
      <c r="G160" s="403" t="str">
        <f>'16歳以上記録入力'!K75</f>
        <v>:.</v>
      </c>
      <c r="H160" s="403"/>
      <c r="I160" s="403" t="str">
        <f>'16歳以上記録入力'!R75</f>
        <v>:.</v>
      </c>
      <c r="J160" s="403"/>
      <c r="K160" s="406" t="str">
        <f>'16歳以上記録入力'!U75</f>
        <v>-:-.-</v>
      </c>
      <c r="L160" s="406"/>
      <c r="M160" s="18" t="str">
        <f>'16歳以上記録入力'!W75</f>
        <v>-</v>
      </c>
      <c r="N160" s="7" t="str">
        <f>IF('16歳以上記録入力'!AA75="","",VLOOKUP($B160,'16歳以上記録入力'!$B$8:$AC$84,26,FALSE))</f>
        <v>記載不要</v>
      </c>
      <c r="O160" s="7" t="str">
        <f>IF('16歳以上記録入力'!AB75="","",VLOOKUP($B160,'16歳以上記録入力'!$B$8:$AC$84,27,FALSE))</f>
        <v>-</v>
      </c>
      <c r="P160" s="274" t="str">
        <f>IF('16歳以上記録入力'!AC75="","",VLOOKUP($B160,'16歳以上記録入力'!$B$8:$AC$84,25,FALSE))</f>
        <v/>
      </c>
      <c r="R160" s="377">
        <f>'16歳以上記録入力'!Y75</f>
        <v>0</v>
      </c>
    </row>
    <row r="161" spans="1:18">
      <c r="A161" s="4">
        <f>'16歳以上記録入力'!A76</f>
        <v>17</v>
      </c>
      <c r="B161" s="18" t="str">
        <f>'16歳以上記録入力'!B76</f>
        <v>W17</v>
      </c>
      <c r="C161" s="18" t="str">
        <f>'16歳以上記録入力'!C76</f>
        <v>女</v>
      </c>
      <c r="D161" s="18">
        <f>'16歳以上記録入力'!E76</f>
        <v>1991</v>
      </c>
      <c r="E161" s="18">
        <f>'16歳以上記録入力'!F76</f>
        <v>34</v>
      </c>
      <c r="F161" s="18">
        <f>'16歳以上記録入力'!X76</f>
        <v>0</v>
      </c>
      <c r="G161" s="403" t="str">
        <f>'16歳以上記録入力'!K76</f>
        <v>:.</v>
      </c>
      <c r="H161" s="403"/>
      <c r="I161" s="403" t="str">
        <f>'16歳以上記録入力'!R76</f>
        <v>:.</v>
      </c>
      <c r="J161" s="403"/>
      <c r="K161" s="406" t="str">
        <f>'16歳以上記録入力'!U76</f>
        <v>-:-.-</v>
      </c>
      <c r="L161" s="406"/>
      <c r="M161" s="18" t="str">
        <f>'16歳以上記録入力'!W76</f>
        <v>-</v>
      </c>
      <c r="N161" s="7" t="str">
        <f>IF('16歳以上記録入力'!AA76="","",VLOOKUP($B161,'16歳以上記録入力'!$B$8:$AC$84,26,FALSE))</f>
        <v>記載不要</v>
      </c>
      <c r="O161" s="7" t="str">
        <f>IF('16歳以上記録入力'!AB76="","",VLOOKUP($B161,'16歳以上記録入力'!$B$8:$AC$84,27,FALSE))</f>
        <v>-</v>
      </c>
      <c r="P161" s="274" t="str">
        <f>IF('16歳以上記録入力'!AC76="","",VLOOKUP($B161,'16歳以上記録入力'!$B$8:$AC$84,25,FALSE))</f>
        <v/>
      </c>
      <c r="R161" s="377">
        <f>'16歳以上記録入力'!Y76</f>
        <v>0</v>
      </c>
    </row>
    <row r="162" spans="1:18">
      <c r="A162" s="4">
        <f>'16歳以上記録入力'!A77</f>
        <v>18</v>
      </c>
      <c r="B162" s="18" t="str">
        <f>'16歳以上記録入力'!B77</f>
        <v>W18</v>
      </c>
      <c r="C162" s="18" t="str">
        <f>'16歳以上記録入力'!C77</f>
        <v>女</v>
      </c>
      <c r="D162" s="18">
        <f>'16歳以上記録入力'!E77</f>
        <v>1991</v>
      </c>
      <c r="E162" s="18">
        <f>'16歳以上記録入力'!F77</f>
        <v>34</v>
      </c>
      <c r="F162" s="18">
        <f>'16歳以上記録入力'!X77</f>
        <v>0</v>
      </c>
      <c r="G162" s="403" t="str">
        <f>'16歳以上記録入力'!K77</f>
        <v>:.</v>
      </c>
      <c r="H162" s="403"/>
      <c r="I162" s="403" t="str">
        <f>'16歳以上記録入力'!R77</f>
        <v>:.</v>
      </c>
      <c r="J162" s="403"/>
      <c r="K162" s="406" t="str">
        <f>'16歳以上記録入力'!U77</f>
        <v>-:-.-</v>
      </c>
      <c r="L162" s="406"/>
      <c r="M162" s="18" t="str">
        <f>'16歳以上記録入力'!W77</f>
        <v>-</v>
      </c>
      <c r="N162" s="7" t="str">
        <f>IF('16歳以上記録入力'!AA77="","",VLOOKUP($B162,'16歳以上記録入力'!$B$8:$AC$84,26,FALSE))</f>
        <v>記載不要</v>
      </c>
      <c r="O162" s="7" t="str">
        <f>IF('16歳以上記録入力'!AB77="","",VLOOKUP($B162,'16歳以上記録入力'!$B$8:$AC$84,27,FALSE))</f>
        <v>-</v>
      </c>
      <c r="P162" s="274" t="str">
        <f>IF('16歳以上記録入力'!AC77="","",VLOOKUP($B162,'16歳以上記録入力'!$B$8:$AC$84,25,FALSE))</f>
        <v/>
      </c>
      <c r="R162" s="377">
        <f>'16歳以上記録入力'!Y77</f>
        <v>0</v>
      </c>
    </row>
    <row r="163" spans="1:18">
      <c r="A163" s="4">
        <f>'16歳以上記録入力'!A78</f>
        <v>19</v>
      </c>
      <c r="B163" s="18" t="str">
        <f>'16歳以上記録入力'!B78</f>
        <v>W19</v>
      </c>
      <c r="C163" s="18" t="str">
        <f>'16歳以上記録入力'!C78</f>
        <v>女</v>
      </c>
      <c r="D163" s="18">
        <f>'16歳以上記録入力'!E78</f>
        <v>1991</v>
      </c>
      <c r="E163" s="18">
        <f>'16歳以上記録入力'!F78</f>
        <v>34</v>
      </c>
      <c r="F163" s="18">
        <f>'16歳以上記録入力'!X78</f>
        <v>0</v>
      </c>
      <c r="G163" s="403" t="str">
        <f>'16歳以上記録入力'!K78</f>
        <v>:.</v>
      </c>
      <c r="H163" s="403"/>
      <c r="I163" s="403" t="str">
        <f>'16歳以上記録入力'!R78</f>
        <v>:.</v>
      </c>
      <c r="J163" s="403"/>
      <c r="K163" s="406" t="str">
        <f>'16歳以上記録入力'!U78</f>
        <v>-:-.-</v>
      </c>
      <c r="L163" s="406"/>
      <c r="M163" s="18" t="str">
        <f>'16歳以上記録入力'!W78</f>
        <v>-</v>
      </c>
      <c r="N163" s="7" t="str">
        <f>IF('16歳以上記録入力'!AA78="","",VLOOKUP($B163,'16歳以上記録入力'!$B$8:$AC$84,26,FALSE))</f>
        <v>記載不要</v>
      </c>
      <c r="O163" s="7" t="str">
        <f>IF('16歳以上記録入力'!AB78="","",VLOOKUP($B163,'16歳以上記録入力'!$B$8:$AC$84,27,FALSE))</f>
        <v>-</v>
      </c>
      <c r="P163" s="274" t="str">
        <f>IF('16歳以上記録入力'!AC78="","",VLOOKUP($B163,'16歳以上記録入力'!$B$8:$AC$84,25,FALSE))</f>
        <v/>
      </c>
      <c r="R163" s="377">
        <f>'16歳以上記録入力'!Y78</f>
        <v>0</v>
      </c>
    </row>
    <row r="164" spans="1:18">
      <c r="A164" s="4">
        <f>'16歳以上記録入力'!A79</f>
        <v>20</v>
      </c>
      <c r="B164" s="18" t="str">
        <f>'16歳以上記録入力'!B79</f>
        <v>W20</v>
      </c>
      <c r="C164" s="18" t="str">
        <f>'16歳以上記録入力'!C79</f>
        <v>女</v>
      </c>
      <c r="D164" s="18">
        <f>'16歳以上記録入力'!E79</f>
        <v>1991</v>
      </c>
      <c r="E164" s="18">
        <f>'16歳以上記録入力'!F79</f>
        <v>34</v>
      </c>
      <c r="F164" s="18">
        <f>'16歳以上記録入力'!X79</f>
        <v>0</v>
      </c>
      <c r="G164" s="403" t="str">
        <f>'16歳以上記録入力'!K79</f>
        <v>:.</v>
      </c>
      <c r="H164" s="403"/>
      <c r="I164" s="403" t="str">
        <f>'16歳以上記録入力'!R79</f>
        <v>:.</v>
      </c>
      <c r="J164" s="403"/>
      <c r="K164" s="406" t="str">
        <f>'16歳以上記録入力'!U79</f>
        <v>-:-.-</v>
      </c>
      <c r="L164" s="406"/>
      <c r="M164" s="18" t="str">
        <f>'16歳以上記録入力'!W79</f>
        <v>-</v>
      </c>
      <c r="N164" s="7" t="str">
        <f>IF('16歳以上記録入力'!AA79="","",VLOOKUP($B164,'16歳以上記録入力'!$B$8:$AC$84,26,FALSE))</f>
        <v>記載不要</v>
      </c>
      <c r="O164" s="7" t="str">
        <f>IF('16歳以上記録入力'!AB79="","",VLOOKUP($B164,'16歳以上記録入力'!$B$8:$AC$84,27,FALSE))</f>
        <v>-</v>
      </c>
      <c r="P164" s="274" t="str">
        <f>IF('16歳以上記録入力'!AC79="","",VLOOKUP($B164,'16歳以上記録入力'!$B$8:$AC$84,25,FALSE))</f>
        <v/>
      </c>
      <c r="R164" s="377">
        <f>'16歳以上記録入力'!Y79</f>
        <v>0</v>
      </c>
    </row>
    <row r="165" spans="1:18">
      <c r="A165" s="4">
        <f>'16歳以上記録入力'!A80</f>
        <v>21</v>
      </c>
      <c r="B165" s="18" t="str">
        <f>'16歳以上記録入力'!B80</f>
        <v>W21</v>
      </c>
      <c r="C165" s="18" t="str">
        <f>'16歳以上記録入力'!C80</f>
        <v>女</v>
      </c>
      <c r="D165" s="18">
        <f>'16歳以上記録入力'!E80</f>
        <v>1991</v>
      </c>
      <c r="E165" s="18">
        <f>'16歳以上記録入力'!F80</f>
        <v>34</v>
      </c>
      <c r="F165" s="18">
        <f>'16歳以上記録入力'!X80</f>
        <v>0</v>
      </c>
      <c r="G165" s="403" t="str">
        <f>'16歳以上記録入力'!K80</f>
        <v>:.</v>
      </c>
      <c r="H165" s="403"/>
      <c r="I165" s="403" t="str">
        <f>'16歳以上記録入力'!R80</f>
        <v>:.</v>
      </c>
      <c r="J165" s="403"/>
      <c r="K165" s="406" t="str">
        <f>'16歳以上記録入力'!U80</f>
        <v>-:-.-</v>
      </c>
      <c r="L165" s="406"/>
      <c r="M165" s="18" t="str">
        <f>'16歳以上記録入力'!W80</f>
        <v>-</v>
      </c>
      <c r="N165" s="7" t="str">
        <f>IF('16歳以上記録入力'!AA80="","",VLOOKUP($B165,'16歳以上記録入力'!$B$8:$AC$84,26,FALSE))</f>
        <v>記載不要</v>
      </c>
      <c r="O165" s="7" t="str">
        <f>IF('16歳以上記録入力'!AB80="","",VLOOKUP($B165,'16歳以上記録入力'!$B$8:$AC$84,27,FALSE))</f>
        <v>-</v>
      </c>
      <c r="P165" s="274" t="str">
        <f>IF('16歳以上記録入力'!AC80="","",VLOOKUP($B165,'16歳以上記録入力'!$B$8:$AC$84,25,FALSE))</f>
        <v/>
      </c>
      <c r="R165" s="377">
        <f>'16歳以上記録入力'!Y80</f>
        <v>0</v>
      </c>
    </row>
    <row r="166" spans="1:18">
      <c r="A166" s="4">
        <f>'16歳以上記録入力'!A81</f>
        <v>22</v>
      </c>
      <c r="B166" s="18" t="str">
        <f>'16歳以上記録入力'!B81</f>
        <v>W22</v>
      </c>
      <c r="C166" s="18" t="str">
        <f>'16歳以上記録入力'!C81</f>
        <v>女</v>
      </c>
      <c r="D166" s="18">
        <f>'16歳以上記録入力'!E81</f>
        <v>1991</v>
      </c>
      <c r="E166" s="18">
        <f>'16歳以上記録入力'!F81</f>
        <v>34</v>
      </c>
      <c r="F166" s="18">
        <f>'16歳以上記録入力'!X81</f>
        <v>0</v>
      </c>
      <c r="G166" s="403" t="str">
        <f>'16歳以上記録入力'!K81</f>
        <v>:.</v>
      </c>
      <c r="H166" s="403"/>
      <c r="I166" s="403" t="str">
        <f>'16歳以上記録入力'!R81</f>
        <v>:.</v>
      </c>
      <c r="J166" s="403"/>
      <c r="K166" s="406" t="str">
        <f>'16歳以上記録入力'!U81</f>
        <v>-:-.-</v>
      </c>
      <c r="L166" s="406"/>
      <c r="M166" s="18" t="str">
        <f>'16歳以上記録入力'!W81</f>
        <v>-</v>
      </c>
      <c r="N166" s="7" t="str">
        <f>IF('16歳以上記録入力'!AA81="","",VLOOKUP($B166,'16歳以上記録入力'!$B$8:$AC$84,26,FALSE))</f>
        <v>記載不要</v>
      </c>
      <c r="O166" s="7" t="str">
        <f>IF('16歳以上記録入力'!AB81="","",VLOOKUP($B166,'16歳以上記録入力'!$B$8:$AC$84,27,FALSE))</f>
        <v>-</v>
      </c>
      <c r="P166" s="274" t="str">
        <f>IF('16歳以上記録入力'!AC81="","",VLOOKUP($B166,'16歳以上記録入力'!$B$8:$AC$84,25,FALSE))</f>
        <v/>
      </c>
      <c r="R166" s="377">
        <f>'16歳以上記録入力'!Y81</f>
        <v>0</v>
      </c>
    </row>
    <row r="167" spans="1:18">
      <c r="A167" s="4">
        <f>'16歳以上記録入力'!A82</f>
        <v>23</v>
      </c>
      <c r="B167" s="18" t="str">
        <f>'16歳以上記録入力'!B82</f>
        <v>W23</v>
      </c>
      <c r="C167" s="18" t="str">
        <f>'16歳以上記録入力'!C82</f>
        <v>女</v>
      </c>
      <c r="D167" s="18">
        <f>'16歳以上記録入力'!E82</f>
        <v>1991</v>
      </c>
      <c r="E167" s="18">
        <f>'16歳以上記録入力'!F82</f>
        <v>34</v>
      </c>
      <c r="F167" s="18">
        <f>'16歳以上記録入力'!X82</f>
        <v>0</v>
      </c>
      <c r="G167" s="403" t="str">
        <f>'16歳以上記録入力'!K82</f>
        <v>:.</v>
      </c>
      <c r="H167" s="403"/>
      <c r="I167" s="403" t="str">
        <f>'16歳以上記録入力'!R82</f>
        <v>:.</v>
      </c>
      <c r="J167" s="403"/>
      <c r="K167" s="406" t="str">
        <f>'16歳以上記録入力'!U82</f>
        <v>-:-.-</v>
      </c>
      <c r="L167" s="406"/>
      <c r="M167" s="18" t="str">
        <f>'16歳以上記録入力'!W82</f>
        <v>-</v>
      </c>
      <c r="N167" s="7" t="str">
        <f>IF('16歳以上記録入力'!AA82="","",VLOOKUP($B167,'16歳以上記録入力'!$B$8:$AC$84,26,FALSE))</f>
        <v>記載不要</v>
      </c>
      <c r="O167" s="7" t="str">
        <f>IF('16歳以上記録入力'!AB82="","",VLOOKUP($B167,'16歳以上記録入力'!$B$8:$AC$84,27,FALSE))</f>
        <v>-</v>
      </c>
      <c r="P167" s="274" t="str">
        <f>IF('16歳以上記録入力'!AC82="","",VLOOKUP($B167,'16歳以上記録入力'!$B$8:$AC$84,25,FALSE))</f>
        <v/>
      </c>
      <c r="R167" s="377">
        <f>'16歳以上記録入力'!Y82</f>
        <v>0</v>
      </c>
    </row>
    <row r="168" spans="1:18">
      <c r="A168" s="4">
        <f>'16歳以上記録入力'!A83</f>
        <v>24</v>
      </c>
      <c r="B168" s="18" t="str">
        <f>'16歳以上記録入力'!B83</f>
        <v>W24</v>
      </c>
      <c r="C168" s="18" t="str">
        <f>'16歳以上記録入力'!C83</f>
        <v>女</v>
      </c>
      <c r="D168" s="18">
        <f>'16歳以上記録入力'!E83</f>
        <v>1991</v>
      </c>
      <c r="E168" s="18">
        <f>'16歳以上記録入力'!F83</f>
        <v>34</v>
      </c>
      <c r="F168" s="18">
        <f>'16歳以上記録入力'!X83</f>
        <v>0</v>
      </c>
      <c r="G168" s="403" t="str">
        <f>'16歳以上記録入力'!K83</f>
        <v>:.</v>
      </c>
      <c r="H168" s="403"/>
      <c r="I168" s="403" t="str">
        <f>'16歳以上記録入力'!R83</f>
        <v>:.</v>
      </c>
      <c r="J168" s="403"/>
      <c r="K168" s="406" t="str">
        <f>'16歳以上記録入力'!U83</f>
        <v>-:-.-</v>
      </c>
      <c r="L168" s="406"/>
      <c r="M168" s="18" t="str">
        <f>'16歳以上記録入力'!W83</f>
        <v>-</v>
      </c>
      <c r="N168" s="7" t="str">
        <f>IF('16歳以上記録入力'!AA83="","",VLOOKUP($B168,'16歳以上記録入力'!$B$8:$AC$84,26,FALSE))</f>
        <v>記載不要</v>
      </c>
      <c r="O168" s="7" t="str">
        <f>IF('16歳以上記録入力'!AB83="","",VLOOKUP($B168,'16歳以上記録入力'!$B$8:$AC$84,27,FALSE))</f>
        <v>-</v>
      </c>
      <c r="P168" s="274" t="str">
        <f>IF('16歳以上記録入力'!AC83="","",VLOOKUP($B168,'16歳以上記録入力'!$B$8:$AC$84,25,FALSE))</f>
        <v/>
      </c>
      <c r="R168" s="377">
        <f>'16歳以上記録入力'!Y83</f>
        <v>0</v>
      </c>
    </row>
    <row r="169" spans="1:18">
      <c r="A169" s="4">
        <f>'16歳以上記録入力'!A84</f>
        <v>25</v>
      </c>
      <c r="B169" s="18" t="str">
        <f>'16歳以上記録入力'!B84</f>
        <v>W25</v>
      </c>
      <c r="C169" s="18" t="str">
        <f>'16歳以上記録入力'!C84</f>
        <v>女</v>
      </c>
      <c r="D169" s="18">
        <f>'16歳以上記録入力'!E84</f>
        <v>1991</v>
      </c>
      <c r="E169" s="18">
        <f>'16歳以上記録入力'!F84</f>
        <v>34</v>
      </c>
      <c r="F169" s="18">
        <f>'16歳以上記録入力'!X84</f>
        <v>0</v>
      </c>
      <c r="G169" s="403" t="str">
        <f>'16歳以上記録入力'!K84</f>
        <v>:.</v>
      </c>
      <c r="H169" s="403"/>
      <c r="I169" s="403" t="str">
        <f>'16歳以上記録入力'!R84</f>
        <v>:.</v>
      </c>
      <c r="J169" s="403"/>
      <c r="K169" s="406" t="str">
        <f>'16歳以上記録入力'!U84</f>
        <v>-:-.-</v>
      </c>
      <c r="L169" s="406"/>
      <c r="M169" s="18" t="str">
        <f>'16歳以上記録入力'!W84</f>
        <v>-</v>
      </c>
      <c r="N169" s="7" t="str">
        <f>IF('16歳以上記録入力'!AA84="","",VLOOKUP($B169,'16歳以上記録入力'!$B$8:$AC$84,26,FALSE))</f>
        <v>記載不要</v>
      </c>
      <c r="O169" s="7" t="str">
        <f>IF('16歳以上記録入力'!AB84="","",VLOOKUP($B169,'16歳以上記録入力'!$B$8:$AC$84,27,FALSE))</f>
        <v>-</v>
      </c>
      <c r="P169" s="274" t="str">
        <f>IF('16歳以上記録入力'!AC84="","",VLOOKUP($B169,'16歳以上記録入力'!$B$8:$AC$84,25,FALSE))</f>
        <v/>
      </c>
      <c r="R169" s="377">
        <f>'16歳以上記録入力'!Y84</f>
        <v>0</v>
      </c>
    </row>
    <row r="170" spans="1:18">
      <c r="A170" s="5"/>
      <c r="B170" s="20"/>
      <c r="C170" s="20"/>
      <c r="D170" s="20"/>
      <c r="E170" s="20"/>
      <c r="F170" s="20"/>
      <c r="G170" s="410"/>
      <c r="H170" s="411"/>
      <c r="I170" s="410"/>
      <c r="J170" s="411"/>
      <c r="K170" s="410"/>
      <c r="L170" s="411"/>
      <c r="M170" s="21"/>
      <c r="N170" s="301"/>
      <c r="O170" s="21"/>
      <c r="P170" s="22"/>
      <c r="R170" s="376"/>
    </row>
    <row r="171" spans="1:18" ht="17">
      <c r="A171" s="297" t="s">
        <v>66</v>
      </c>
      <c r="B171" s="298"/>
      <c r="C171" s="298"/>
      <c r="D171" s="298"/>
      <c r="E171" s="298"/>
      <c r="F171" s="298"/>
      <c r="G171" s="298"/>
      <c r="H171" s="298"/>
      <c r="I171" s="298"/>
      <c r="J171" s="298"/>
      <c r="K171" s="298"/>
      <c r="L171" s="298"/>
      <c r="M171" s="298"/>
      <c r="N171" s="298"/>
      <c r="O171" s="305"/>
      <c r="P171" s="303"/>
      <c r="R171" s="375"/>
    </row>
    <row r="172" spans="1:18">
      <c r="A172" s="4" t="s">
        <v>104</v>
      </c>
      <c r="B172" s="18" t="s">
        <v>3</v>
      </c>
      <c r="C172" s="19" t="s">
        <v>4</v>
      </c>
      <c r="D172" s="322" t="s">
        <v>231</v>
      </c>
      <c r="E172" s="18" t="s">
        <v>9</v>
      </c>
      <c r="F172" s="18" t="s">
        <v>45</v>
      </c>
      <c r="G172" s="403" t="s">
        <v>11</v>
      </c>
      <c r="H172" s="403"/>
      <c r="I172" s="403" t="s">
        <v>12</v>
      </c>
      <c r="J172" s="403"/>
      <c r="K172" s="403" t="s">
        <v>47</v>
      </c>
      <c r="L172" s="403"/>
      <c r="M172" s="18" t="s">
        <v>5</v>
      </c>
      <c r="N172" s="300" t="s">
        <v>186</v>
      </c>
      <c r="O172" s="255" t="s">
        <v>187</v>
      </c>
      <c r="P172" s="29" t="s">
        <v>15</v>
      </c>
      <c r="R172" s="374" t="s">
        <v>238</v>
      </c>
    </row>
    <row r="173" spans="1:18">
      <c r="A173" s="4">
        <f>'16歳以上記録入力'!A8</f>
        <v>1</v>
      </c>
      <c r="B173" s="18" t="str">
        <f>'16歳以上記録入力'!B8</f>
        <v>M1</v>
      </c>
      <c r="C173" s="18" t="str">
        <f>'16歳以上記録入力'!C8</f>
        <v>男</v>
      </c>
      <c r="D173" s="18" t="str">
        <f>'16歳以上記録入力'!E8</f>
        <v/>
      </c>
      <c r="E173" s="18">
        <f>'16歳以上記録入力'!F8</f>
        <v>125</v>
      </c>
      <c r="F173" s="18">
        <f>'16歳以上記録入力'!X8</f>
        <v>0</v>
      </c>
      <c r="G173" s="403" t="str">
        <f>'16歳以上記録入力'!K8</f>
        <v>:.</v>
      </c>
      <c r="H173" s="403"/>
      <c r="I173" s="403" t="str">
        <f>'16歳以上記録入力'!R8</f>
        <v>:.</v>
      </c>
      <c r="J173" s="403"/>
      <c r="K173" s="412" t="str">
        <f>'16歳以上記録入力'!U8</f>
        <v>-:-.-</v>
      </c>
      <c r="L173" s="412"/>
      <c r="M173" s="18" t="str">
        <f>'16歳以上記録入力'!W8</f>
        <v>-</v>
      </c>
      <c r="N173" s="7" t="str">
        <f>IF('16歳以上記録入力'!AA8="","",VLOOKUP($B173,'16歳以上記録入力'!$B$8:$AC$57,26,FALSE))</f>
        <v>記載不要</v>
      </c>
      <c r="O173" s="7" t="str">
        <f>IF('16歳以上記録入力'!AB8="","",VLOOKUP($B173,'16歳以上記録入力'!$B$8:$AC$57,27,FALSE))</f>
        <v>-</v>
      </c>
      <c r="P173" s="274" t="str">
        <f>IF('16歳以上記録入力'!AC8="","",VLOOKUP($B173,'16歳以上記録入力'!$B$8:$AC$57,25,FALSE))</f>
        <v/>
      </c>
      <c r="R173" s="377">
        <f>'16歳以上記録入力'!Y8</f>
        <v>0</v>
      </c>
    </row>
    <row r="174" spans="1:18">
      <c r="A174" s="4">
        <f>'16歳以上記録入力'!A9</f>
        <v>2</v>
      </c>
      <c r="B174" s="18" t="str">
        <f>'16歳以上記録入力'!B9</f>
        <v>M2</v>
      </c>
      <c r="C174" s="18" t="str">
        <f>'16歳以上記録入力'!C9</f>
        <v>男</v>
      </c>
      <c r="D174" s="18" t="str">
        <f>'16歳以上記録入力'!E9</f>
        <v/>
      </c>
      <c r="E174" s="18">
        <f>'16歳以上記録入力'!F9</f>
        <v>125</v>
      </c>
      <c r="F174" s="18">
        <f>'16歳以上記録入力'!X9</f>
        <v>0</v>
      </c>
      <c r="G174" s="403" t="str">
        <f>'16歳以上記録入力'!K9</f>
        <v>:.</v>
      </c>
      <c r="H174" s="403"/>
      <c r="I174" s="403" t="str">
        <f>'16歳以上記録入力'!R9</f>
        <v>:.</v>
      </c>
      <c r="J174" s="403"/>
      <c r="K174" s="412" t="str">
        <f>'16歳以上記録入力'!U9</f>
        <v>-:-.-</v>
      </c>
      <c r="L174" s="412"/>
      <c r="M174" s="18" t="str">
        <f>'16歳以上記録入力'!W9</f>
        <v>-</v>
      </c>
      <c r="N174" s="7" t="str">
        <f>IF('16歳以上記録入力'!AA9="","",VLOOKUP($B174,'16歳以上記録入力'!$B$8:$AC$57,26,FALSE))</f>
        <v>記載不要</v>
      </c>
      <c r="O174" s="7" t="str">
        <f>IF('16歳以上記録入力'!AB9="","",VLOOKUP($B174,'16歳以上記録入力'!$B$8:$AC$57,27,FALSE))</f>
        <v>-</v>
      </c>
      <c r="P174" s="274" t="str">
        <f>IF('16歳以上記録入力'!AC9="","",VLOOKUP($B174,'16歳以上記録入力'!$B$8:$AC$57,25,FALSE))</f>
        <v/>
      </c>
      <c r="R174" s="377">
        <f>'16歳以上記録入力'!Y9</f>
        <v>0</v>
      </c>
    </row>
    <row r="175" spans="1:18">
      <c r="A175" s="4">
        <f>'16歳以上記録入力'!A10</f>
        <v>3</v>
      </c>
      <c r="B175" s="18" t="str">
        <f>'16歳以上記録入力'!B10</f>
        <v>M3</v>
      </c>
      <c r="C175" s="18" t="str">
        <f>'16歳以上記録入力'!C10</f>
        <v>男</v>
      </c>
      <c r="D175" s="18" t="str">
        <f>'16歳以上記録入力'!E10</f>
        <v/>
      </c>
      <c r="E175" s="18">
        <f>'16歳以上記録入力'!F10</f>
        <v>125</v>
      </c>
      <c r="F175" s="18">
        <f>'16歳以上記録入力'!X10</f>
        <v>0</v>
      </c>
      <c r="G175" s="403" t="str">
        <f>'16歳以上記録入力'!K10</f>
        <v>:.</v>
      </c>
      <c r="H175" s="403"/>
      <c r="I175" s="403" t="str">
        <f>'16歳以上記録入力'!R10</f>
        <v>:.</v>
      </c>
      <c r="J175" s="403"/>
      <c r="K175" s="412" t="str">
        <f>'16歳以上記録入力'!U10</f>
        <v>-:-.-</v>
      </c>
      <c r="L175" s="412"/>
      <c r="M175" s="18" t="str">
        <f>'16歳以上記録入力'!W10</f>
        <v>-</v>
      </c>
      <c r="N175" s="7" t="str">
        <f>IF('16歳以上記録入力'!AA10="","",VLOOKUP($B175,'16歳以上記録入力'!$B$8:$AC$57,26,FALSE))</f>
        <v>記載不要</v>
      </c>
      <c r="O175" s="7" t="str">
        <f>IF('16歳以上記録入力'!AB10="","",VLOOKUP($B175,'16歳以上記録入力'!$B$8:$AC$57,27,FALSE))</f>
        <v>-</v>
      </c>
      <c r="P175" s="274" t="str">
        <f>IF('16歳以上記録入力'!AC10="","",VLOOKUP($B175,'16歳以上記録入力'!$B$8:$AC$57,25,FALSE))</f>
        <v/>
      </c>
      <c r="R175" s="377">
        <f>'16歳以上記録入力'!Y10</f>
        <v>0</v>
      </c>
    </row>
    <row r="176" spans="1:18">
      <c r="A176" s="4">
        <f>'16歳以上記録入力'!A11</f>
        <v>4</v>
      </c>
      <c r="B176" s="18" t="str">
        <f>'16歳以上記録入力'!B11</f>
        <v>M4</v>
      </c>
      <c r="C176" s="18" t="str">
        <f>'16歳以上記録入力'!C11</f>
        <v>男</v>
      </c>
      <c r="D176" s="18" t="str">
        <f>'16歳以上記録入力'!E11</f>
        <v/>
      </c>
      <c r="E176" s="18">
        <f>'16歳以上記録入力'!F11</f>
        <v>125</v>
      </c>
      <c r="F176" s="18">
        <f>'16歳以上記録入力'!X11</f>
        <v>0</v>
      </c>
      <c r="G176" s="403" t="str">
        <f>'16歳以上記録入力'!K11</f>
        <v>:.</v>
      </c>
      <c r="H176" s="403"/>
      <c r="I176" s="403" t="str">
        <f>'16歳以上記録入力'!R11</f>
        <v>:.</v>
      </c>
      <c r="J176" s="403"/>
      <c r="K176" s="412" t="str">
        <f>'16歳以上記録入力'!U11</f>
        <v>-:-.-</v>
      </c>
      <c r="L176" s="412"/>
      <c r="M176" s="18" t="str">
        <f>'16歳以上記録入力'!W11</f>
        <v>-</v>
      </c>
      <c r="N176" s="7" t="str">
        <f>IF('16歳以上記録入力'!AA11="","",VLOOKUP($B176,'16歳以上記録入力'!$B$8:$AC$57,26,FALSE))</f>
        <v>記載不要</v>
      </c>
      <c r="O176" s="7" t="str">
        <f>IF('16歳以上記録入力'!AB11="","",VLOOKUP($B176,'16歳以上記録入力'!$B$8:$AC$57,27,FALSE))</f>
        <v>-</v>
      </c>
      <c r="P176" s="274" t="str">
        <f>IF('16歳以上記録入力'!AC11="","",VLOOKUP($B176,'16歳以上記録入力'!$B$8:$AC$57,25,FALSE))</f>
        <v/>
      </c>
      <c r="R176" s="377">
        <f>'16歳以上記録入力'!Y11</f>
        <v>0</v>
      </c>
    </row>
    <row r="177" spans="1:18">
      <c r="A177" s="4">
        <f>'16歳以上記録入力'!A12</f>
        <v>5</v>
      </c>
      <c r="B177" s="18" t="str">
        <f>'16歳以上記録入力'!B12</f>
        <v>M5</v>
      </c>
      <c r="C177" s="18" t="str">
        <f>'16歳以上記録入力'!C12</f>
        <v>男</v>
      </c>
      <c r="D177" s="18" t="str">
        <f>'16歳以上記録入力'!E12</f>
        <v/>
      </c>
      <c r="E177" s="18">
        <f>'16歳以上記録入力'!F12</f>
        <v>125</v>
      </c>
      <c r="F177" s="18">
        <f>'16歳以上記録入力'!X12</f>
        <v>0</v>
      </c>
      <c r="G177" s="403" t="str">
        <f>'16歳以上記録入力'!K12</f>
        <v>:.</v>
      </c>
      <c r="H177" s="403"/>
      <c r="I177" s="403" t="str">
        <f>'16歳以上記録入力'!R12</f>
        <v>:.</v>
      </c>
      <c r="J177" s="403"/>
      <c r="K177" s="412" t="str">
        <f>'16歳以上記録入力'!U12</f>
        <v>-:-.-</v>
      </c>
      <c r="L177" s="412"/>
      <c r="M177" s="18" t="str">
        <f>'16歳以上記録入力'!W12</f>
        <v>-</v>
      </c>
      <c r="N177" s="7" t="str">
        <f>IF('16歳以上記録入力'!AA12="","",VLOOKUP($B177,'16歳以上記録入力'!$B$8:$AC$57,26,FALSE))</f>
        <v>記載不要</v>
      </c>
      <c r="O177" s="7" t="str">
        <f>IF('16歳以上記録入力'!AB12="","",VLOOKUP($B177,'16歳以上記録入力'!$B$8:$AC$57,27,FALSE))</f>
        <v>-</v>
      </c>
      <c r="P177" s="274" t="str">
        <f>IF('16歳以上記録入力'!AC12="","",VLOOKUP($B177,'16歳以上記録入力'!$B$8:$AC$57,25,FALSE))</f>
        <v/>
      </c>
      <c r="R177" s="377">
        <f>'16歳以上記録入力'!Y12</f>
        <v>0</v>
      </c>
    </row>
    <row r="178" spans="1:18">
      <c r="A178" s="4">
        <f>'16歳以上記録入力'!A13</f>
        <v>6</v>
      </c>
      <c r="B178" s="18" t="str">
        <f>'16歳以上記録入力'!B13</f>
        <v>M6</v>
      </c>
      <c r="C178" s="18" t="str">
        <f>'16歳以上記録入力'!C13</f>
        <v>男</v>
      </c>
      <c r="D178" s="18" t="str">
        <f>'16歳以上記録入力'!E13</f>
        <v/>
      </c>
      <c r="E178" s="18">
        <f>'16歳以上記録入力'!F13</f>
        <v>125</v>
      </c>
      <c r="F178" s="18">
        <f>'16歳以上記録入力'!X13</f>
        <v>0</v>
      </c>
      <c r="G178" s="403" t="str">
        <f>'16歳以上記録入力'!K13</f>
        <v>:.</v>
      </c>
      <c r="H178" s="403"/>
      <c r="I178" s="403" t="str">
        <f>'16歳以上記録入力'!R13</f>
        <v>:.</v>
      </c>
      <c r="J178" s="403"/>
      <c r="K178" s="412" t="str">
        <f>'16歳以上記録入力'!U13</f>
        <v>-:-.-</v>
      </c>
      <c r="L178" s="412"/>
      <c r="M178" s="18" t="str">
        <f>'16歳以上記録入力'!W13</f>
        <v>-</v>
      </c>
      <c r="N178" s="7" t="str">
        <f>IF('16歳以上記録入力'!AA13="","",VLOOKUP($B178,'16歳以上記録入力'!$B$8:$AC$57,26,FALSE))</f>
        <v>記載不要</v>
      </c>
      <c r="O178" s="7" t="str">
        <f>IF('16歳以上記録入力'!AB13="","",VLOOKUP($B178,'16歳以上記録入力'!$B$8:$AC$57,27,FALSE))</f>
        <v>-</v>
      </c>
      <c r="P178" s="274" t="str">
        <f>IF('16歳以上記録入力'!AC13="","",VLOOKUP($B178,'16歳以上記録入力'!$B$8:$AC$57,25,FALSE))</f>
        <v/>
      </c>
      <c r="R178" s="377">
        <f>'16歳以上記録入力'!Y13</f>
        <v>0</v>
      </c>
    </row>
    <row r="179" spans="1:18">
      <c r="A179" s="4">
        <f>'16歳以上記録入力'!A14</f>
        <v>7</v>
      </c>
      <c r="B179" s="18" t="str">
        <f>'16歳以上記録入力'!B14</f>
        <v>M7</v>
      </c>
      <c r="C179" s="18" t="str">
        <f>'16歳以上記録入力'!C14</f>
        <v>男</v>
      </c>
      <c r="D179" s="18" t="str">
        <f>'16歳以上記録入力'!E14</f>
        <v/>
      </c>
      <c r="E179" s="18">
        <f>'16歳以上記録入力'!F14</f>
        <v>125</v>
      </c>
      <c r="F179" s="18">
        <f>'16歳以上記録入力'!X14</f>
        <v>0</v>
      </c>
      <c r="G179" s="403" t="str">
        <f>'16歳以上記録入力'!K14</f>
        <v>:.</v>
      </c>
      <c r="H179" s="403"/>
      <c r="I179" s="403" t="str">
        <f>'16歳以上記録入力'!R14</f>
        <v>:.</v>
      </c>
      <c r="J179" s="403"/>
      <c r="K179" s="412" t="str">
        <f>'16歳以上記録入力'!U14</f>
        <v>-:-.-</v>
      </c>
      <c r="L179" s="412"/>
      <c r="M179" s="18" t="str">
        <f>'16歳以上記録入力'!W14</f>
        <v>-</v>
      </c>
      <c r="N179" s="7" t="str">
        <f>IF('16歳以上記録入力'!AA14="","",VLOOKUP($B179,'16歳以上記録入力'!$B$8:$AC$57,26,FALSE))</f>
        <v>記載不要</v>
      </c>
      <c r="O179" s="7" t="str">
        <f>IF('16歳以上記録入力'!AB14="","",VLOOKUP($B179,'16歳以上記録入力'!$B$8:$AC$57,27,FALSE))</f>
        <v>-</v>
      </c>
      <c r="P179" s="274" t="str">
        <f>IF('16歳以上記録入力'!AC14="","",VLOOKUP($B179,'16歳以上記録入力'!$B$8:$AC$57,25,FALSE))</f>
        <v/>
      </c>
      <c r="R179" s="377">
        <f>'16歳以上記録入力'!Y14</f>
        <v>0</v>
      </c>
    </row>
    <row r="180" spans="1:18">
      <c r="A180" s="4">
        <f>'16歳以上記録入力'!A15</f>
        <v>8</v>
      </c>
      <c r="B180" s="18" t="str">
        <f>'16歳以上記録入力'!B15</f>
        <v>M8</v>
      </c>
      <c r="C180" s="18" t="str">
        <f>'16歳以上記録入力'!C15</f>
        <v>男</v>
      </c>
      <c r="D180" s="18" t="str">
        <f>'16歳以上記録入力'!E15</f>
        <v/>
      </c>
      <c r="E180" s="18">
        <f>'16歳以上記録入力'!F15</f>
        <v>125</v>
      </c>
      <c r="F180" s="18">
        <f>'16歳以上記録入力'!X15</f>
        <v>0</v>
      </c>
      <c r="G180" s="403" t="str">
        <f>'16歳以上記録入力'!K15</f>
        <v>:.</v>
      </c>
      <c r="H180" s="403"/>
      <c r="I180" s="403" t="str">
        <f>'16歳以上記録入力'!R15</f>
        <v>:.</v>
      </c>
      <c r="J180" s="403"/>
      <c r="K180" s="412" t="str">
        <f>'16歳以上記録入力'!U15</f>
        <v>-:-.-</v>
      </c>
      <c r="L180" s="412"/>
      <c r="M180" s="18" t="str">
        <f>'16歳以上記録入力'!W15</f>
        <v>-</v>
      </c>
      <c r="N180" s="7" t="str">
        <f>IF('16歳以上記録入力'!AA15="","",VLOOKUP($B180,'16歳以上記録入力'!$B$8:$AC$57,26,FALSE))</f>
        <v>記載不要</v>
      </c>
      <c r="O180" s="7" t="str">
        <f>IF('16歳以上記録入力'!AB15="","",VLOOKUP($B180,'16歳以上記録入力'!$B$8:$AC$57,27,FALSE))</f>
        <v>-</v>
      </c>
      <c r="P180" s="274" t="str">
        <f>IF('16歳以上記録入力'!AC15="","",VLOOKUP($B180,'16歳以上記録入力'!$B$8:$AC$57,25,FALSE))</f>
        <v/>
      </c>
      <c r="R180" s="377">
        <f>'16歳以上記録入力'!Y15</f>
        <v>0</v>
      </c>
    </row>
    <row r="181" spans="1:18">
      <c r="A181" s="4">
        <f>'16歳以上記録入力'!A16</f>
        <v>9</v>
      </c>
      <c r="B181" s="18" t="str">
        <f>'16歳以上記録入力'!B16</f>
        <v>M9</v>
      </c>
      <c r="C181" s="18" t="str">
        <f>'16歳以上記録入力'!C16</f>
        <v>男</v>
      </c>
      <c r="D181" s="18" t="str">
        <f>'16歳以上記録入力'!E16</f>
        <v/>
      </c>
      <c r="E181" s="18">
        <f>'16歳以上記録入力'!F16</f>
        <v>125</v>
      </c>
      <c r="F181" s="18">
        <f>'16歳以上記録入力'!X16</f>
        <v>0</v>
      </c>
      <c r="G181" s="403" t="str">
        <f>'16歳以上記録入力'!K16</f>
        <v>:.</v>
      </c>
      <c r="H181" s="403"/>
      <c r="I181" s="403" t="str">
        <f>'16歳以上記録入力'!R16</f>
        <v>:.</v>
      </c>
      <c r="J181" s="403"/>
      <c r="K181" s="412" t="str">
        <f>'16歳以上記録入力'!U16</f>
        <v>-:-.-</v>
      </c>
      <c r="L181" s="412"/>
      <c r="M181" s="18" t="str">
        <f>'16歳以上記録入力'!W16</f>
        <v>-</v>
      </c>
      <c r="N181" s="7" t="str">
        <f>IF('16歳以上記録入力'!AA16="","",VLOOKUP($B181,'16歳以上記録入力'!$B$8:$AC$57,26,FALSE))</f>
        <v>記載不要</v>
      </c>
      <c r="O181" s="7" t="str">
        <f>IF('16歳以上記録入力'!AB16="","",VLOOKUP($B181,'16歳以上記録入力'!$B$8:$AC$57,27,FALSE))</f>
        <v>-</v>
      </c>
      <c r="P181" s="274" t="str">
        <f>IF('16歳以上記録入力'!AC16="","",VLOOKUP($B181,'16歳以上記録入力'!$B$8:$AC$57,25,FALSE))</f>
        <v/>
      </c>
      <c r="R181" s="377">
        <f>'16歳以上記録入力'!Y16</f>
        <v>0</v>
      </c>
    </row>
    <row r="182" spans="1:18">
      <c r="A182" s="4">
        <f>'16歳以上記録入力'!A17</f>
        <v>10</v>
      </c>
      <c r="B182" s="18" t="str">
        <f>'16歳以上記録入力'!B17</f>
        <v>M10</v>
      </c>
      <c r="C182" s="18" t="str">
        <f>'16歳以上記録入力'!C17</f>
        <v>男</v>
      </c>
      <c r="D182" s="18" t="str">
        <f>'16歳以上記録入力'!E17</f>
        <v/>
      </c>
      <c r="E182" s="18">
        <f>'16歳以上記録入力'!F17</f>
        <v>125</v>
      </c>
      <c r="F182" s="18">
        <f>'16歳以上記録入力'!X17</f>
        <v>0</v>
      </c>
      <c r="G182" s="403" t="str">
        <f>'16歳以上記録入力'!K17</f>
        <v>:.</v>
      </c>
      <c r="H182" s="403"/>
      <c r="I182" s="403" t="str">
        <f>'16歳以上記録入力'!R17</f>
        <v>:.</v>
      </c>
      <c r="J182" s="403"/>
      <c r="K182" s="412" t="str">
        <f>'16歳以上記録入力'!U17</f>
        <v>-:-.-</v>
      </c>
      <c r="L182" s="412"/>
      <c r="M182" s="18" t="str">
        <f>'16歳以上記録入力'!W17</f>
        <v>-</v>
      </c>
      <c r="N182" s="7" t="str">
        <f>IF('16歳以上記録入力'!AA17="","",VLOOKUP($B182,'16歳以上記録入力'!$B$8:$AC$57,26,FALSE))</f>
        <v>記載不要</v>
      </c>
      <c r="O182" s="7" t="str">
        <f>IF('16歳以上記録入力'!AB17="","",VLOOKUP($B182,'16歳以上記録入力'!$B$8:$AC$57,27,FALSE))</f>
        <v>-</v>
      </c>
      <c r="P182" s="274" t="str">
        <f>IF('16歳以上記録入力'!AC17="","",VLOOKUP($B182,'16歳以上記録入力'!$B$8:$AC$57,25,FALSE))</f>
        <v/>
      </c>
      <c r="R182" s="377">
        <f>'16歳以上記録入力'!Y17</f>
        <v>0</v>
      </c>
    </row>
    <row r="183" spans="1:18">
      <c r="A183" s="4">
        <f>'16歳以上記録入力'!A18</f>
        <v>11</v>
      </c>
      <c r="B183" s="18" t="str">
        <f>'16歳以上記録入力'!B18</f>
        <v>M11</v>
      </c>
      <c r="C183" s="18" t="str">
        <f>'16歳以上記録入力'!C18</f>
        <v>男</v>
      </c>
      <c r="D183" s="18" t="str">
        <f>'16歳以上記録入力'!E18</f>
        <v/>
      </c>
      <c r="E183" s="18">
        <f>'16歳以上記録入力'!F18</f>
        <v>125</v>
      </c>
      <c r="F183" s="18">
        <f>'16歳以上記録入力'!X18</f>
        <v>0</v>
      </c>
      <c r="G183" s="403" t="str">
        <f>'16歳以上記録入力'!K18</f>
        <v>:.</v>
      </c>
      <c r="H183" s="403"/>
      <c r="I183" s="403" t="str">
        <f>'16歳以上記録入力'!R18</f>
        <v>:.</v>
      </c>
      <c r="J183" s="403"/>
      <c r="K183" s="412" t="str">
        <f>'16歳以上記録入力'!U18</f>
        <v>-:-.-</v>
      </c>
      <c r="L183" s="412"/>
      <c r="M183" s="18" t="str">
        <f>'16歳以上記録入力'!W18</f>
        <v>-</v>
      </c>
      <c r="N183" s="7" t="str">
        <f>IF('16歳以上記録入力'!AA18="","",VLOOKUP($B183,'16歳以上記録入力'!$B$8:$AC$57,26,FALSE))</f>
        <v>記載不要</v>
      </c>
      <c r="O183" s="7" t="str">
        <f>IF('16歳以上記録入力'!AB18="","",VLOOKUP($B183,'16歳以上記録入力'!$B$8:$AC$57,27,FALSE))</f>
        <v>-</v>
      </c>
      <c r="P183" s="274" t="str">
        <f>IF('16歳以上記録入力'!AC18="","",VLOOKUP($B183,'16歳以上記録入力'!$B$8:$AC$57,25,FALSE))</f>
        <v/>
      </c>
      <c r="R183" s="377">
        <f>'16歳以上記録入力'!Y18</f>
        <v>0</v>
      </c>
    </row>
    <row r="184" spans="1:18">
      <c r="A184" s="4">
        <f>'16歳以上記録入力'!A19</f>
        <v>12</v>
      </c>
      <c r="B184" s="18" t="str">
        <f>'16歳以上記録入力'!B19</f>
        <v>M12</v>
      </c>
      <c r="C184" s="18" t="str">
        <f>'16歳以上記録入力'!C19</f>
        <v>男</v>
      </c>
      <c r="D184" s="18" t="str">
        <f>'16歳以上記録入力'!E19</f>
        <v/>
      </c>
      <c r="E184" s="18">
        <f>'16歳以上記録入力'!F19</f>
        <v>125</v>
      </c>
      <c r="F184" s="18">
        <f>'16歳以上記録入力'!X19</f>
        <v>0</v>
      </c>
      <c r="G184" s="403" t="str">
        <f>'16歳以上記録入力'!K19</f>
        <v>:.</v>
      </c>
      <c r="H184" s="403"/>
      <c r="I184" s="403" t="str">
        <f>'16歳以上記録入力'!R19</f>
        <v>:.</v>
      </c>
      <c r="J184" s="403"/>
      <c r="K184" s="412" t="str">
        <f>'16歳以上記録入力'!U19</f>
        <v>-:-.-</v>
      </c>
      <c r="L184" s="412"/>
      <c r="M184" s="18" t="str">
        <f>'16歳以上記録入力'!W19</f>
        <v>-</v>
      </c>
      <c r="N184" s="7" t="str">
        <f>IF('16歳以上記録入力'!AA19="","",VLOOKUP($B184,'16歳以上記録入力'!$B$8:$AC$57,26,FALSE))</f>
        <v>記載不要</v>
      </c>
      <c r="O184" s="7" t="str">
        <f>IF('16歳以上記録入力'!AB19="","",VLOOKUP($B184,'16歳以上記録入力'!$B$8:$AC$57,27,FALSE))</f>
        <v>-</v>
      </c>
      <c r="P184" s="274" t="str">
        <f>IF('16歳以上記録入力'!AC19="","",VLOOKUP($B184,'16歳以上記録入力'!$B$8:$AC$57,25,FALSE))</f>
        <v/>
      </c>
      <c r="R184" s="377">
        <f>'16歳以上記録入力'!Y19</f>
        <v>0</v>
      </c>
    </row>
    <row r="185" spans="1:18">
      <c r="A185" s="4">
        <f>'16歳以上記録入力'!A20</f>
        <v>13</v>
      </c>
      <c r="B185" s="18" t="str">
        <f>'16歳以上記録入力'!B20</f>
        <v>M13</v>
      </c>
      <c r="C185" s="18" t="str">
        <f>'16歳以上記録入力'!C20</f>
        <v>男</v>
      </c>
      <c r="D185" s="18" t="str">
        <f>'16歳以上記録入力'!E20</f>
        <v/>
      </c>
      <c r="E185" s="18">
        <f>'16歳以上記録入力'!F20</f>
        <v>125</v>
      </c>
      <c r="F185" s="18">
        <f>'16歳以上記録入力'!X20</f>
        <v>0</v>
      </c>
      <c r="G185" s="403" t="str">
        <f>'16歳以上記録入力'!K20</f>
        <v>:.</v>
      </c>
      <c r="H185" s="403"/>
      <c r="I185" s="403" t="str">
        <f>'16歳以上記録入力'!R20</f>
        <v>:.</v>
      </c>
      <c r="J185" s="403"/>
      <c r="K185" s="412" t="str">
        <f>'16歳以上記録入力'!U20</f>
        <v>-:-.-</v>
      </c>
      <c r="L185" s="412"/>
      <c r="M185" s="18" t="str">
        <f>'16歳以上記録入力'!W20</f>
        <v>-</v>
      </c>
      <c r="N185" s="7" t="str">
        <f>IF('16歳以上記録入力'!AA20="","",VLOOKUP($B185,'16歳以上記録入力'!$B$8:$AC$57,26,FALSE))</f>
        <v>記載不要</v>
      </c>
      <c r="O185" s="7" t="str">
        <f>IF('16歳以上記録入力'!AB20="","",VLOOKUP($B185,'16歳以上記録入力'!$B$8:$AC$57,27,FALSE))</f>
        <v>-</v>
      </c>
      <c r="P185" s="274" t="str">
        <f>IF('16歳以上記録入力'!AC20="","",VLOOKUP($B185,'16歳以上記録入力'!$B$8:$AC$57,25,FALSE))</f>
        <v/>
      </c>
      <c r="R185" s="377">
        <f>'16歳以上記録入力'!Y20</f>
        <v>0</v>
      </c>
    </row>
    <row r="186" spans="1:18">
      <c r="A186" s="4">
        <f>'16歳以上記録入力'!A21</f>
        <v>14</v>
      </c>
      <c r="B186" s="18" t="str">
        <f>'16歳以上記録入力'!B21</f>
        <v>M14</v>
      </c>
      <c r="C186" s="18" t="str">
        <f>'16歳以上記録入力'!C21</f>
        <v>男</v>
      </c>
      <c r="D186" s="18" t="str">
        <f>'16歳以上記録入力'!E21</f>
        <v/>
      </c>
      <c r="E186" s="18">
        <f>'16歳以上記録入力'!F21</f>
        <v>125</v>
      </c>
      <c r="F186" s="18">
        <f>'16歳以上記録入力'!X21</f>
        <v>0</v>
      </c>
      <c r="G186" s="403" t="str">
        <f>'16歳以上記録入力'!K21</f>
        <v>:.</v>
      </c>
      <c r="H186" s="403"/>
      <c r="I186" s="403" t="str">
        <f>'16歳以上記録入力'!R21</f>
        <v>:.</v>
      </c>
      <c r="J186" s="403"/>
      <c r="K186" s="412" t="str">
        <f>'16歳以上記録入力'!U21</f>
        <v>-:-.-</v>
      </c>
      <c r="L186" s="412"/>
      <c r="M186" s="18" t="str">
        <f>'16歳以上記録入力'!W21</f>
        <v>-</v>
      </c>
      <c r="N186" s="7" t="str">
        <f>IF('16歳以上記録入力'!AA21="","",VLOOKUP($B186,'16歳以上記録入力'!$B$8:$AC$57,26,FALSE))</f>
        <v>記載不要</v>
      </c>
      <c r="O186" s="7" t="str">
        <f>IF('16歳以上記録入力'!AB21="","",VLOOKUP($B186,'16歳以上記録入力'!$B$8:$AC$57,27,FALSE))</f>
        <v>-</v>
      </c>
      <c r="P186" s="274" t="str">
        <f>IF('16歳以上記録入力'!AC21="","",VLOOKUP($B186,'16歳以上記録入力'!$B$8:$AC$57,25,FALSE))</f>
        <v/>
      </c>
      <c r="R186" s="377">
        <f>'16歳以上記録入力'!Y21</f>
        <v>0</v>
      </c>
    </row>
    <row r="187" spans="1:18">
      <c r="A187" s="4">
        <f>'16歳以上記録入力'!A22</f>
        <v>15</v>
      </c>
      <c r="B187" s="18" t="str">
        <f>'16歳以上記録入力'!B22</f>
        <v>M15</v>
      </c>
      <c r="C187" s="18" t="str">
        <f>'16歳以上記録入力'!C22</f>
        <v>男</v>
      </c>
      <c r="D187" s="18" t="str">
        <f>'16歳以上記録入力'!E22</f>
        <v/>
      </c>
      <c r="E187" s="18">
        <f>'16歳以上記録入力'!F22</f>
        <v>125</v>
      </c>
      <c r="F187" s="18">
        <f>'16歳以上記録入力'!X22</f>
        <v>0</v>
      </c>
      <c r="G187" s="403" t="str">
        <f>'16歳以上記録入力'!K22</f>
        <v>:.</v>
      </c>
      <c r="H187" s="403"/>
      <c r="I187" s="403" t="str">
        <f>'16歳以上記録入力'!R22</f>
        <v>:.</v>
      </c>
      <c r="J187" s="403"/>
      <c r="K187" s="412" t="str">
        <f>'16歳以上記録入力'!U22</f>
        <v>-:-.-</v>
      </c>
      <c r="L187" s="412"/>
      <c r="M187" s="18" t="str">
        <f>'16歳以上記録入力'!W22</f>
        <v>-</v>
      </c>
      <c r="N187" s="7" t="str">
        <f>IF('16歳以上記録入力'!AA22="","",VLOOKUP($B187,'16歳以上記録入力'!$B$8:$AC$57,26,FALSE))</f>
        <v>記載不要</v>
      </c>
      <c r="O187" s="7" t="str">
        <f>IF('16歳以上記録入力'!AB22="","",VLOOKUP($B187,'16歳以上記録入力'!$B$8:$AC$57,27,FALSE))</f>
        <v>-</v>
      </c>
      <c r="P187" s="274" t="str">
        <f>IF('16歳以上記録入力'!AC22="","",VLOOKUP($B187,'16歳以上記録入力'!$B$8:$AC$57,25,FALSE))</f>
        <v/>
      </c>
      <c r="R187" s="377">
        <f>'16歳以上記録入力'!Y22</f>
        <v>0</v>
      </c>
    </row>
    <row r="188" spans="1:18">
      <c r="A188" s="4">
        <f>'16歳以上記録入力'!A23</f>
        <v>16</v>
      </c>
      <c r="B188" s="18" t="str">
        <f>'16歳以上記録入力'!B23</f>
        <v>M16</v>
      </c>
      <c r="C188" s="18" t="str">
        <f>'16歳以上記録入力'!C23</f>
        <v>男</v>
      </c>
      <c r="D188" s="18" t="str">
        <f>'16歳以上記録入力'!E23</f>
        <v/>
      </c>
      <c r="E188" s="18">
        <f>'16歳以上記録入力'!F23</f>
        <v>125</v>
      </c>
      <c r="F188" s="18">
        <f>'16歳以上記録入力'!X23</f>
        <v>0</v>
      </c>
      <c r="G188" s="403" t="str">
        <f>'16歳以上記録入力'!K23</f>
        <v>:.</v>
      </c>
      <c r="H188" s="403"/>
      <c r="I188" s="403" t="str">
        <f>'16歳以上記録入力'!R23</f>
        <v>:.</v>
      </c>
      <c r="J188" s="403"/>
      <c r="K188" s="412" t="str">
        <f>'16歳以上記録入力'!U23</f>
        <v>-:-.-</v>
      </c>
      <c r="L188" s="412"/>
      <c r="M188" s="18" t="str">
        <f>'16歳以上記録入力'!W23</f>
        <v>-</v>
      </c>
      <c r="N188" s="7" t="str">
        <f>IF('16歳以上記録入力'!AA23="","",VLOOKUP($B188,'16歳以上記録入力'!$B$8:$AC$57,26,FALSE))</f>
        <v>記載不要</v>
      </c>
      <c r="O188" s="7" t="str">
        <f>IF('16歳以上記録入力'!AB23="","",VLOOKUP($B188,'16歳以上記録入力'!$B$8:$AC$57,27,FALSE))</f>
        <v>-</v>
      </c>
      <c r="P188" s="274" t="str">
        <f>IF('16歳以上記録入力'!AC23="","",VLOOKUP($B188,'16歳以上記録入力'!$B$8:$AC$57,25,FALSE))</f>
        <v/>
      </c>
      <c r="R188" s="377">
        <f>'16歳以上記録入力'!Y23</f>
        <v>0</v>
      </c>
    </row>
    <row r="189" spans="1:18">
      <c r="A189" s="4">
        <f>'16歳以上記録入力'!A24</f>
        <v>17</v>
      </c>
      <c r="B189" s="18" t="str">
        <f>'16歳以上記録入力'!B24</f>
        <v>M17</v>
      </c>
      <c r="C189" s="18" t="str">
        <f>'16歳以上記録入力'!C24</f>
        <v>男</v>
      </c>
      <c r="D189" s="18" t="str">
        <f>'16歳以上記録入力'!E24</f>
        <v/>
      </c>
      <c r="E189" s="18">
        <f>'16歳以上記録入力'!F24</f>
        <v>125</v>
      </c>
      <c r="F189" s="18">
        <f>'16歳以上記録入力'!X24</f>
        <v>0</v>
      </c>
      <c r="G189" s="403" t="str">
        <f>'16歳以上記録入力'!K24</f>
        <v>:.</v>
      </c>
      <c r="H189" s="403"/>
      <c r="I189" s="403" t="str">
        <f>'16歳以上記録入力'!R24</f>
        <v>:.</v>
      </c>
      <c r="J189" s="403"/>
      <c r="K189" s="412" t="str">
        <f>'16歳以上記録入力'!U24</f>
        <v>-:-.-</v>
      </c>
      <c r="L189" s="412"/>
      <c r="M189" s="18" t="str">
        <f>'16歳以上記録入力'!W24</f>
        <v>-</v>
      </c>
      <c r="N189" s="7" t="str">
        <f>IF('16歳以上記録入力'!AA24="","",VLOOKUP($B189,'16歳以上記録入力'!$B$8:$AC$57,26,FALSE))</f>
        <v>記載不要</v>
      </c>
      <c r="O189" s="7" t="str">
        <f>IF('16歳以上記録入力'!AB24="","",VLOOKUP($B189,'16歳以上記録入力'!$B$8:$AC$57,27,FALSE))</f>
        <v>-</v>
      </c>
      <c r="P189" s="274" t="str">
        <f>IF('16歳以上記録入力'!AC24="","",VLOOKUP($B189,'16歳以上記録入力'!$B$8:$AC$57,25,FALSE))</f>
        <v/>
      </c>
      <c r="R189" s="377">
        <f>'16歳以上記録入力'!Y24</f>
        <v>0</v>
      </c>
    </row>
    <row r="190" spans="1:18">
      <c r="A190" s="4">
        <f>'16歳以上記録入力'!A25</f>
        <v>18</v>
      </c>
      <c r="B190" s="18" t="str">
        <f>'16歳以上記録入力'!B25</f>
        <v>M18</v>
      </c>
      <c r="C190" s="18" t="str">
        <f>'16歳以上記録入力'!C25</f>
        <v>男</v>
      </c>
      <c r="D190" s="18" t="str">
        <f>'16歳以上記録入力'!E25</f>
        <v/>
      </c>
      <c r="E190" s="18">
        <f>'16歳以上記録入力'!F25</f>
        <v>125</v>
      </c>
      <c r="F190" s="18">
        <f>'16歳以上記録入力'!X25</f>
        <v>0</v>
      </c>
      <c r="G190" s="403" t="str">
        <f>'16歳以上記録入力'!K25</f>
        <v>:.</v>
      </c>
      <c r="H190" s="403"/>
      <c r="I190" s="403" t="str">
        <f>'16歳以上記録入力'!R25</f>
        <v>:.</v>
      </c>
      <c r="J190" s="403"/>
      <c r="K190" s="412" t="str">
        <f>'16歳以上記録入力'!U25</f>
        <v>-:-.-</v>
      </c>
      <c r="L190" s="412"/>
      <c r="M190" s="18" t="str">
        <f>'16歳以上記録入力'!W25</f>
        <v>-</v>
      </c>
      <c r="N190" s="7" t="str">
        <f>IF('16歳以上記録入力'!AA25="","",VLOOKUP($B190,'16歳以上記録入力'!$B$8:$AC$57,26,FALSE))</f>
        <v>記載不要</v>
      </c>
      <c r="O190" s="7" t="str">
        <f>IF('16歳以上記録入力'!AB25="","",VLOOKUP($B190,'16歳以上記録入力'!$B$8:$AC$57,27,FALSE))</f>
        <v>-</v>
      </c>
      <c r="P190" s="274" t="str">
        <f>IF('16歳以上記録入力'!AC25="","",VLOOKUP($B190,'16歳以上記録入力'!$B$8:$AC$57,25,FALSE))</f>
        <v/>
      </c>
      <c r="R190" s="377">
        <f>'16歳以上記録入力'!Y25</f>
        <v>0</v>
      </c>
    </row>
    <row r="191" spans="1:18">
      <c r="A191" s="4">
        <f>'16歳以上記録入力'!A26</f>
        <v>19</v>
      </c>
      <c r="B191" s="18" t="str">
        <f>'16歳以上記録入力'!B26</f>
        <v>M19</v>
      </c>
      <c r="C191" s="18" t="str">
        <f>'16歳以上記録入力'!C26</f>
        <v>男</v>
      </c>
      <c r="D191" s="18" t="str">
        <f>'16歳以上記録入力'!E26</f>
        <v/>
      </c>
      <c r="E191" s="18">
        <f>'16歳以上記録入力'!F26</f>
        <v>125</v>
      </c>
      <c r="F191" s="18">
        <f>'16歳以上記録入力'!X26</f>
        <v>0</v>
      </c>
      <c r="G191" s="403" t="str">
        <f>'16歳以上記録入力'!K26</f>
        <v>:.</v>
      </c>
      <c r="H191" s="403"/>
      <c r="I191" s="403" t="str">
        <f>'16歳以上記録入力'!R26</f>
        <v>:.</v>
      </c>
      <c r="J191" s="403"/>
      <c r="K191" s="412" t="str">
        <f>'16歳以上記録入力'!U26</f>
        <v>-:-.-</v>
      </c>
      <c r="L191" s="412"/>
      <c r="M191" s="18" t="str">
        <f>'16歳以上記録入力'!W26</f>
        <v>-</v>
      </c>
      <c r="N191" s="7" t="str">
        <f>IF('16歳以上記録入力'!AA26="","",VLOOKUP($B191,'16歳以上記録入力'!$B$8:$AC$57,26,FALSE))</f>
        <v>記載不要</v>
      </c>
      <c r="O191" s="7" t="str">
        <f>IF('16歳以上記録入力'!AB26="","",VLOOKUP($B191,'16歳以上記録入力'!$B$8:$AC$57,27,FALSE))</f>
        <v>-</v>
      </c>
      <c r="P191" s="274" t="str">
        <f>IF('16歳以上記録入力'!AC26="","",VLOOKUP($B191,'16歳以上記録入力'!$B$8:$AC$57,25,FALSE))</f>
        <v/>
      </c>
      <c r="R191" s="377">
        <f>'16歳以上記録入力'!Y26</f>
        <v>0</v>
      </c>
    </row>
    <row r="192" spans="1:18">
      <c r="A192" s="4">
        <f>'16歳以上記録入力'!A27</f>
        <v>20</v>
      </c>
      <c r="B192" s="18" t="str">
        <f>'16歳以上記録入力'!B27</f>
        <v>M20</v>
      </c>
      <c r="C192" s="18" t="str">
        <f>'16歳以上記録入力'!C27</f>
        <v>男</v>
      </c>
      <c r="D192" s="18" t="str">
        <f>'16歳以上記録入力'!E27</f>
        <v/>
      </c>
      <c r="E192" s="18">
        <f>'16歳以上記録入力'!F27</f>
        <v>125</v>
      </c>
      <c r="F192" s="18">
        <f>'16歳以上記録入力'!X27</f>
        <v>0</v>
      </c>
      <c r="G192" s="403" t="str">
        <f>'16歳以上記録入力'!K27</f>
        <v>:.</v>
      </c>
      <c r="H192" s="403"/>
      <c r="I192" s="403" t="str">
        <f>'16歳以上記録入力'!R27</f>
        <v>:.</v>
      </c>
      <c r="J192" s="403"/>
      <c r="K192" s="412" t="str">
        <f>'16歳以上記録入力'!U27</f>
        <v>-:-.-</v>
      </c>
      <c r="L192" s="412"/>
      <c r="M192" s="18" t="str">
        <f>'16歳以上記録入力'!W27</f>
        <v>-</v>
      </c>
      <c r="N192" s="7" t="str">
        <f>IF('16歳以上記録入力'!AA27="","",VLOOKUP($B192,'16歳以上記録入力'!$B$8:$AC$57,26,FALSE))</f>
        <v>記載不要</v>
      </c>
      <c r="O192" s="7" t="str">
        <f>IF('16歳以上記録入力'!AB27="","",VLOOKUP($B192,'16歳以上記録入力'!$B$8:$AC$57,27,FALSE))</f>
        <v>-</v>
      </c>
      <c r="P192" s="274" t="str">
        <f>IF('16歳以上記録入力'!AC27="","",VLOOKUP($B192,'16歳以上記録入力'!$B$8:$AC$57,25,FALSE))</f>
        <v/>
      </c>
      <c r="R192" s="377">
        <f>'16歳以上記録入力'!Y27</f>
        <v>0</v>
      </c>
    </row>
    <row r="193" spans="1:18">
      <c r="A193" s="4">
        <f>'16歳以上記録入力'!A28</f>
        <v>21</v>
      </c>
      <c r="B193" s="18" t="str">
        <f>'16歳以上記録入力'!B28</f>
        <v>M21</v>
      </c>
      <c r="C193" s="18" t="str">
        <f>'16歳以上記録入力'!C28</f>
        <v>男</v>
      </c>
      <c r="D193" s="18" t="str">
        <f>'16歳以上記録入力'!E28</f>
        <v/>
      </c>
      <c r="E193" s="18">
        <f>'16歳以上記録入力'!F28</f>
        <v>125</v>
      </c>
      <c r="F193" s="18">
        <f>'16歳以上記録入力'!X28</f>
        <v>0</v>
      </c>
      <c r="G193" s="403" t="str">
        <f>'16歳以上記録入力'!K28</f>
        <v>:.</v>
      </c>
      <c r="H193" s="403"/>
      <c r="I193" s="403" t="str">
        <f>'16歳以上記録入力'!R28</f>
        <v>:.</v>
      </c>
      <c r="J193" s="403"/>
      <c r="K193" s="412" t="str">
        <f>'16歳以上記録入力'!U28</f>
        <v>-:-.-</v>
      </c>
      <c r="L193" s="412"/>
      <c r="M193" s="18" t="str">
        <f>'16歳以上記録入力'!W28</f>
        <v>-</v>
      </c>
      <c r="N193" s="7" t="str">
        <f>IF('16歳以上記録入力'!AA28="","",VLOOKUP($B193,'16歳以上記録入力'!$B$8:$AC$57,26,FALSE))</f>
        <v>記載不要</v>
      </c>
      <c r="O193" s="7" t="str">
        <f>IF('16歳以上記録入力'!AB28="","",VLOOKUP($B193,'16歳以上記録入力'!$B$8:$AC$57,27,FALSE))</f>
        <v>-</v>
      </c>
      <c r="P193" s="274" t="str">
        <f>IF('16歳以上記録入力'!AC28="","",VLOOKUP($B193,'16歳以上記録入力'!$B$8:$AC$57,25,FALSE))</f>
        <v/>
      </c>
      <c r="R193" s="377">
        <f>'16歳以上記録入力'!Y28</f>
        <v>0</v>
      </c>
    </row>
    <row r="194" spans="1:18">
      <c r="A194" s="4">
        <f>'16歳以上記録入力'!A29</f>
        <v>22</v>
      </c>
      <c r="B194" s="18" t="str">
        <f>'16歳以上記録入力'!B29</f>
        <v>M22</v>
      </c>
      <c r="C194" s="18" t="str">
        <f>'16歳以上記録入力'!C29</f>
        <v>男</v>
      </c>
      <c r="D194" s="18" t="str">
        <f>'16歳以上記録入力'!E29</f>
        <v/>
      </c>
      <c r="E194" s="18">
        <f>'16歳以上記録入力'!F29</f>
        <v>125</v>
      </c>
      <c r="F194" s="18">
        <f>'16歳以上記録入力'!X29</f>
        <v>0</v>
      </c>
      <c r="G194" s="403" t="str">
        <f>'16歳以上記録入力'!K29</f>
        <v>:.</v>
      </c>
      <c r="H194" s="403"/>
      <c r="I194" s="403" t="str">
        <f>'16歳以上記録入力'!R29</f>
        <v>:.</v>
      </c>
      <c r="J194" s="403"/>
      <c r="K194" s="412" t="str">
        <f>'16歳以上記録入力'!U29</f>
        <v>-:-.-</v>
      </c>
      <c r="L194" s="412"/>
      <c r="M194" s="18" t="str">
        <f>'16歳以上記録入力'!W29</f>
        <v>-</v>
      </c>
      <c r="N194" s="7" t="str">
        <f>IF('16歳以上記録入力'!AA29="","",VLOOKUP($B194,'16歳以上記録入力'!$B$8:$AC$57,26,FALSE))</f>
        <v>記載不要</v>
      </c>
      <c r="O194" s="7" t="str">
        <f>IF('16歳以上記録入力'!AB29="","",VLOOKUP($B194,'16歳以上記録入力'!$B$8:$AC$57,27,FALSE))</f>
        <v>-</v>
      </c>
      <c r="P194" s="274" t="str">
        <f>IF('16歳以上記録入力'!AC29="","",VLOOKUP($B194,'16歳以上記録入力'!$B$8:$AC$57,25,FALSE))</f>
        <v/>
      </c>
      <c r="R194" s="377">
        <f>'16歳以上記録入力'!Y29</f>
        <v>0</v>
      </c>
    </row>
    <row r="195" spans="1:18">
      <c r="A195" s="4">
        <f>'16歳以上記録入力'!A30</f>
        <v>23</v>
      </c>
      <c r="B195" s="18" t="str">
        <f>'16歳以上記録入力'!B30</f>
        <v>M23</v>
      </c>
      <c r="C195" s="18" t="str">
        <f>'16歳以上記録入力'!C30</f>
        <v>男</v>
      </c>
      <c r="D195" s="18" t="str">
        <f>'16歳以上記録入力'!E30</f>
        <v/>
      </c>
      <c r="E195" s="18">
        <f>'16歳以上記録入力'!F30</f>
        <v>125</v>
      </c>
      <c r="F195" s="18">
        <f>'16歳以上記録入力'!X30</f>
        <v>0</v>
      </c>
      <c r="G195" s="403" t="str">
        <f>'16歳以上記録入力'!K30</f>
        <v>:.</v>
      </c>
      <c r="H195" s="403"/>
      <c r="I195" s="403" t="str">
        <f>'16歳以上記録入力'!R30</f>
        <v>:.</v>
      </c>
      <c r="J195" s="403"/>
      <c r="K195" s="412" t="str">
        <f>'16歳以上記録入力'!U30</f>
        <v>-:-.-</v>
      </c>
      <c r="L195" s="412"/>
      <c r="M195" s="18" t="str">
        <f>'16歳以上記録入力'!W30</f>
        <v>-</v>
      </c>
      <c r="N195" s="7" t="str">
        <f>IF('16歳以上記録入力'!AA30="","",VLOOKUP($B195,'16歳以上記録入力'!$B$8:$AC$57,26,FALSE))</f>
        <v>記載不要</v>
      </c>
      <c r="O195" s="7" t="str">
        <f>IF('16歳以上記録入力'!AB30="","",VLOOKUP($B195,'16歳以上記録入力'!$B$8:$AC$57,27,FALSE))</f>
        <v>-</v>
      </c>
      <c r="P195" s="274" t="str">
        <f>IF('16歳以上記録入力'!AC30="","",VLOOKUP($B195,'16歳以上記録入力'!$B$8:$AC$57,25,FALSE))</f>
        <v/>
      </c>
      <c r="R195" s="377">
        <f>'16歳以上記録入力'!Y30</f>
        <v>0</v>
      </c>
    </row>
    <row r="196" spans="1:18">
      <c r="A196" s="4">
        <f>'16歳以上記録入力'!A31</f>
        <v>24</v>
      </c>
      <c r="B196" s="18" t="str">
        <f>'16歳以上記録入力'!B31</f>
        <v>M24</v>
      </c>
      <c r="C196" s="18" t="str">
        <f>'16歳以上記録入力'!C31</f>
        <v>男</v>
      </c>
      <c r="D196" s="18" t="str">
        <f>'16歳以上記録入力'!E31</f>
        <v/>
      </c>
      <c r="E196" s="18">
        <f>'16歳以上記録入力'!F31</f>
        <v>125</v>
      </c>
      <c r="F196" s="18">
        <f>'16歳以上記録入力'!X31</f>
        <v>0</v>
      </c>
      <c r="G196" s="403" t="str">
        <f>'16歳以上記録入力'!K31</f>
        <v>:.</v>
      </c>
      <c r="H196" s="403"/>
      <c r="I196" s="403" t="str">
        <f>'16歳以上記録入力'!R31</f>
        <v>:.</v>
      </c>
      <c r="J196" s="403"/>
      <c r="K196" s="412" t="str">
        <f>'16歳以上記録入力'!U31</f>
        <v>-:-.-</v>
      </c>
      <c r="L196" s="412"/>
      <c r="M196" s="18" t="str">
        <f>'16歳以上記録入力'!W31</f>
        <v>-</v>
      </c>
      <c r="N196" s="7" t="str">
        <f>IF('16歳以上記録入力'!AA31="","",VLOOKUP($B196,'16歳以上記録入力'!$B$8:$AC$57,26,FALSE))</f>
        <v>記載不要</v>
      </c>
      <c r="O196" s="7" t="str">
        <f>IF('16歳以上記録入力'!AB31="","",VLOOKUP($B196,'16歳以上記録入力'!$B$8:$AC$57,27,FALSE))</f>
        <v>-</v>
      </c>
      <c r="P196" s="274" t="str">
        <f>IF('16歳以上記録入力'!AC31="","",VLOOKUP($B196,'16歳以上記録入力'!$B$8:$AC$57,25,FALSE))</f>
        <v/>
      </c>
      <c r="R196" s="377">
        <f>'16歳以上記録入力'!Y31</f>
        <v>0</v>
      </c>
    </row>
    <row r="197" spans="1:18">
      <c r="A197" s="4">
        <f>'16歳以上記録入力'!A32</f>
        <v>25</v>
      </c>
      <c r="B197" s="18" t="str">
        <f>'16歳以上記録入力'!B32</f>
        <v>M25</v>
      </c>
      <c r="C197" s="18" t="str">
        <f>'16歳以上記録入力'!C32</f>
        <v>男</v>
      </c>
      <c r="D197" s="18" t="str">
        <f>'16歳以上記録入力'!E32</f>
        <v/>
      </c>
      <c r="E197" s="18">
        <f>'16歳以上記録入力'!F32</f>
        <v>125</v>
      </c>
      <c r="F197" s="18">
        <f>'16歳以上記録入力'!X32</f>
        <v>0</v>
      </c>
      <c r="G197" s="403" t="str">
        <f>'16歳以上記録入力'!K32</f>
        <v>:.</v>
      </c>
      <c r="H197" s="403"/>
      <c r="I197" s="403" t="str">
        <f>'16歳以上記録入力'!R32</f>
        <v>:.</v>
      </c>
      <c r="J197" s="403"/>
      <c r="K197" s="412" t="str">
        <f>'16歳以上記録入力'!U32</f>
        <v>-:-.-</v>
      </c>
      <c r="L197" s="412"/>
      <c r="M197" s="18" t="str">
        <f>'16歳以上記録入力'!W32</f>
        <v>-</v>
      </c>
      <c r="N197" s="7" t="str">
        <f>IF('16歳以上記録入力'!AA32="","",VLOOKUP($B197,'16歳以上記録入力'!$B$8:$AC$57,26,FALSE))</f>
        <v>記載不要</v>
      </c>
      <c r="O197" s="7" t="str">
        <f>IF('16歳以上記録入力'!AB32="","",VLOOKUP($B197,'16歳以上記録入力'!$B$8:$AC$57,27,FALSE))</f>
        <v>-</v>
      </c>
      <c r="P197" s="274" t="str">
        <f>IF('16歳以上記録入力'!AC32="","",VLOOKUP($B197,'16歳以上記録入力'!$B$8:$AC$57,25,FALSE))</f>
        <v/>
      </c>
      <c r="R197" s="377">
        <f>'16歳以上記録入力'!Y32</f>
        <v>0</v>
      </c>
    </row>
    <row r="198" spans="1:18">
      <c r="A198" s="4">
        <f>'16歳以上記録入力'!A33</f>
        <v>26</v>
      </c>
      <c r="B198" s="18" t="str">
        <f>'16歳以上記録入力'!B33</f>
        <v>M26</v>
      </c>
      <c r="C198" s="18" t="str">
        <f>'16歳以上記録入力'!C33</f>
        <v>男</v>
      </c>
      <c r="D198" s="18" t="str">
        <f>'16歳以上記録入力'!E33</f>
        <v/>
      </c>
      <c r="E198" s="18">
        <f>'16歳以上記録入力'!F33</f>
        <v>125</v>
      </c>
      <c r="F198" s="18">
        <f>'16歳以上記録入力'!X33</f>
        <v>0</v>
      </c>
      <c r="G198" s="403" t="str">
        <f>'16歳以上記録入力'!K33</f>
        <v>:.</v>
      </c>
      <c r="H198" s="403"/>
      <c r="I198" s="403" t="str">
        <f>'16歳以上記録入力'!R33</f>
        <v>:.</v>
      </c>
      <c r="J198" s="403"/>
      <c r="K198" s="412" t="str">
        <f>'16歳以上記録入力'!U33</f>
        <v>-:-.-</v>
      </c>
      <c r="L198" s="412"/>
      <c r="M198" s="18" t="str">
        <f>'16歳以上記録入力'!W33</f>
        <v>-</v>
      </c>
      <c r="N198" s="7" t="str">
        <f>IF('16歳以上記録入力'!AA33="","",VLOOKUP($B198,'16歳以上記録入力'!$B$8:$AC$57,26,FALSE))</f>
        <v>記載不要</v>
      </c>
      <c r="O198" s="7" t="str">
        <f>IF('16歳以上記録入力'!AB33="","",VLOOKUP($B198,'16歳以上記録入力'!$B$8:$AC$57,27,FALSE))</f>
        <v>-</v>
      </c>
      <c r="P198" s="274" t="str">
        <f>IF('16歳以上記録入力'!AC33="","",VLOOKUP($B198,'16歳以上記録入力'!$B$8:$AC$57,25,FALSE))</f>
        <v/>
      </c>
      <c r="R198" s="377">
        <f>'16歳以上記録入力'!Y33</f>
        <v>0</v>
      </c>
    </row>
    <row r="199" spans="1:18">
      <c r="A199" s="4">
        <f>'16歳以上記録入力'!A34</f>
        <v>27</v>
      </c>
      <c r="B199" s="18" t="str">
        <f>'16歳以上記録入力'!B34</f>
        <v>M27</v>
      </c>
      <c r="C199" s="18" t="str">
        <f>'16歳以上記録入力'!C34</f>
        <v>男</v>
      </c>
      <c r="D199" s="18" t="str">
        <f>'16歳以上記録入力'!E34</f>
        <v/>
      </c>
      <c r="E199" s="18">
        <f>'16歳以上記録入力'!F34</f>
        <v>125</v>
      </c>
      <c r="F199" s="18">
        <f>'16歳以上記録入力'!X34</f>
        <v>0</v>
      </c>
      <c r="G199" s="403" t="str">
        <f>'16歳以上記録入力'!K34</f>
        <v>:.</v>
      </c>
      <c r="H199" s="403"/>
      <c r="I199" s="403" t="str">
        <f>'16歳以上記録入力'!R34</f>
        <v>:.</v>
      </c>
      <c r="J199" s="403"/>
      <c r="K199" s="412" t="str">
        <f>'16歳以上記録入力'!U34</f>
        <v>-:-.-</v>
      </c>
      <c r="L199" s="412"/>
      <c r="M199" s="18" t="str">
        <f>'16歳以上記録入力'!W34</f>
        <v>-</v>
      </c>
      <c r="N199" s="7" t="str">
        <f>IF('16歳以上記録入力'!AA34="","",VLOOKUP($B199,'16歳以上記録入力'!$B$8:$AC$57,26,FALSE))</f>
        <v>記載不要</v>
      </c>
      <c r="O199" s="7" t="str">
        <f>IF('16歳以上記録入力'!AB34="","",VLOOKUP($B199,'16歳以上記録入力'!$B$8:$AC$57,27,FALSE))</f>
        <v>-</v>
      </c>
      <c r="P199" s="274" t="str">
        <f>IF('16歳以上記録入力'!AC34="","",VLOOKUP($B199,'16歳以上記録入力'!$B$8:$AC$57,25,FALSE))</f>
        <v/>
      </c>
      <c r="R199" s="377">
        <f>'16歳以上記録入力'!Y34</f>
        <v>0</v>
      </c>
    </row>
    <row r="200" spans="1:18">
      <c r="A200" s="4">
        <f>'16歳以上記録入力'!A35</f>
        <v>28</v>
      </c>
      <c r="B200" s="18" t="str">
        <f>'16歳以上記録入力'!B35</f>
        <v>M28</v>
      </c>
      <c r="C200" s="18" t="str">
        <f>'16歳以上記録入力'!C35</f>
        <v>男</v>
      </c>
      <c r="D200" s="18" t="str">
        <f>'16歳以上記録入力'!E35</f>
        <v/>
      </c>
      <c r="E200" s="18">
        <f>'16歳以上記録入力'!F35</f>
        <v>125</v>
      </c>
      <c r="F200" s="18">
        <f>'16歳以上記録入力'!X35</f>
        <v>0</v>
      </c>
      <c r="G200" s="403" t="str">
        <f>'16歳以上記録入力'!K35</f>
        <v>:.</v>
      </c>
      <c r="H200" s="403"/>
      <c r="I200" s="403" t="str">
        <f>'16歳以上記録入力'!R35</f>
        <v>:.</v>
      </c>
      <c r="J200" s="403"/>
      <c r="K200" s="412" t="str">
        <f>'16歳以上記録入力'!U35</f>
        <v>-:-.-</v>
      </c>
      <c r="L200" s="412"/>
      <c r="M200" s="18" t="str">
        <f>'16歳以上記録入力'!W35</f>
        <v>-</v>
      </c>
      <c r="N200" s="7" t="str">
        <f>IF('16歳以上記録入力'!AA35="","",VLOOKUP($B200,'16歳以上記録入力'!$B$8:$AC$57,26,FALSE))</f>
        <v>記載不要</v>
      </c>
      <c r="O200" s="7" t="str">
        <f>IF('16歳以上記録入力'!AB35="","",VLOOKUP($B200,'16歳以上記録入力'!$B$8:$AC$57,27,FALSE))</f>
        <v>-</v>
      </c>
      <c r="P200" s="274" t="str">
        <f>IF('16歳以上記録入力'!AC35="","",VLOOKUP($B200,'16歳以上記録入力'!$B$8:$AC$57,25,FALSE))</f>
        <v/>
      </c>
      <c r="R200" s="377">
        <f>'16歳以上記録入力'!Y35</f>
        <v>0</v>
      </c>
    </row>
    <row r="201" spans="1:18">
      <c r="A201" s="4">
        <f>'16歳以上記録入力'!A36</f>
        <v>29</v>
      </c>
      <c r="B201" s="18" t="str">
        <f>'16歳以上記録入力'!B36</f>
        <v>M29</v>
      </c>
      <c r="C201" s="18" t="str">
        <f>'16歳以上記録入力'!C36</f>
        <v>男</v>
      </c>
      <c r="D201" s="18" t="str">
        <f>'16歳以上記録入力'!E36</f>
        <v/>
      </c>
      <c r="E201" s="18">
        <f>'16歳以上記録入力'!F36</f>
        <v>125</v>
      </c>
      <c r="F201" s="18">
        <f>'16歳以上記録入力'!X36</f>
        <v>0</v>
      </c>
      <c r="G201" s="403" t="str">
        <f>'16歳以上記録入力'!K36</f>
        <v>:.</v>
      </c>
      <c r="H201" s="403"/>
      <c r="I201" s="403" t="str">
        <f>'16歳以上記録入力'!R36</f>
        <v>:.</v>
      </c>
      <c r="J201" s="403"/>
      <c r="K201" s="412" t="str">
        <f>'16歳以上記録入力'!U36</f>
        <v>-:-.-</v>
      </c>
      <c r="L201" s="412"/>
      <c r="M201" s="18" t="str">
        <f>'16歳以上記録入力'!W36</f>
        <v>-</v>
      </c>
      <c r="N201" s="7" t="str">
        <f>IF('16歳以上記録入力'!AA36="","",VLOOKUP($B201,'16歳以上記録入力'!$B$8:$AC$57,26,FALSE))</f>
        <v>記載不要</v>
      </c>
      <c r="O201" s="7" t="str">
        <f>IF('16歳以上記録入力'!AB36="","",VLOOKUP($B201,'16歳以上記録入力'!$B$8:$AC$57,27,FALSE))</f>
        <v>-</v>
      </c>
      <c r="P201" s="274" t="str">
        <f>IF('16歳以上記録入力'!AC36="","",VLOOKUP($B201,'16歳以上記録入力'!$B$8:$AC$57,25,FALSE))</f>
        <v/>
      </c>
      <c r="R201" s="377">
        <f>'16歳以上記録入力'!Y36</f>
        <v>0</v>
      </c>
    </row>
    <row r="202" spans="1:18">
      <c r="A202" s="4">
        <f>'16歳以上記録入力'!A37</f>
        <v>30</v>
      </c>
      <c r="B202" s="18" t="str">
        <f>'16歳以上記録入力'!B37</f>
        <v>M30</v>
      </c>
      <c r="C202" s="18" t="str">
        <f>'16歳以上記録入力'!C37</f>
        <v>男</v>
      </c>
      <c r="D202" s="18" t="str">
        <f>'16歳以上記録入力'!E37</f>
        <v/>
      </c>
      <c r="E202" s="18">
        <f>'16歳以上記録入力'!F37</f>
        <v>125</v>
      </c>
      <c r="F202" s="18">
        <f>'16歳以上記録入力'!X37</f>
        <v>0</v>
      </c>
      <c r="G202" s="403" t="str">
        <f>'16歳以上記録入力'!K37</f>
        <v>:.</v>
      </c>
      <c r="H202" s="403"/>
      <c r="I202" s="403" t="str">
        <f>'16歳以上記録入力'!R37</f>
        <v>:.</v>
      </c>
      <c r="J202" s="403"/>
      <c r="K202" s="412" t="str">
        <f>'16歳以上記録入力'!U37</f>
        <v>-:-.-</v>
      </c>
      <c r="L202" s="412"/>
      <c r="M202" s="18" t="str">
        <f>'16歳以上記録入力'!W37</f>
        <v>-</v>
      </c>
      <c r="N202" s="7" t="str">
        <f>IF('16歳以上記録入力'!AA37="","",VLOOKUP($B202,'16歳以上記録入力'!$B$8:$AC$57,26,FALSE))</f>
        <v>記載不要</v>
      </c>
      <c r="O202" s="7" t="str">
        <f>IF('16歳以上記録入力'!AB37="","",VLOOKUP($B202,'16歳以上記録入力'!$B$8:$AC$57,27,FALSE))</f>
        <v>-</v>
      </c>
      <c r="P202" s="274" t="str">
        <f>IF('16歳以上記録入力'!AC37="","",VLOOKUP($B202,'16歳以上記録入力'!$B$8:$AC$57,25,FALSE))</f>
        <v/>
      </c>
      <c r="R202" s="377">
        <f>'16歳以上記録入力'!Y37</f>
        <v>0</v>
      </c>
    </row>
    <row r="203" spans="1:18">
      <c r="A203" s="4">
        <f>'16歳以上記録入力'!A38</f>
        <v>31</v>
      </c>
      <c r="B203" s="18" t="str">
        <f>'16歳以上記録入力'!B38</f>
        <v>M31</v>
      </c>
      <c r="C203" s="18" t="str">
        <f>'16歳以上記録入力'!C38</f>
        <v>男</v>
      </c>
      <c r="D203" s="18" t="str">
        <f>'16歳以上記録入力'!E38</f>
        <v/>
      </c>
      <c r="E203" s="18">
        <f>'16歳以上記録入力'!F38</f>
        <v>125</v>
      </c>
      <c r="F203" s="18">
        <f>'16歳以上記録入力'!X38</f>
        <v>0</v>
      </c>
      <c r="G203" s="403" t="str">
        <f>'16歳以上記録入力'!K38</f>
        <v>:.</v>
      </c>
      <c r="H203" s="403"/>
      <c r="I203" s="403" t="str">
        <f>'16歳以上記録入力'!R38</f>
        <v>:.</v>
      </c>
      <c r="J203" s="403"/>
      <c r="K203" s="412" t="str">
        <f>'16歳以上記録入力'!U38</f>
        <v>-:-.-</v>
      </c>
      <c r="L203" s="412"/>
      <c r="M203" s="18" t="str">
        <f>'16歳以上記録入力'!W38</f>
        <v>-</v>
      </c>
      <c r="N203" s="7" t="str">
        <f>IF('16歳以上記録入力'!AA38="","",VLOOKUP($B203,'16歳以上記録入力'!$B$8:$AC$57,26,FALSE))</f>
        <v>記載不要</v>
      </c>
      <c r="O203" s="7" t="str">
        <f>IF('16歳以上記録入力'!AB38="","",VLOOKUP($B203,'16歳以上記録入力'!$B$8:$AC$57,27,FALSE))</f>
        <v>-</v>
      </c>
      <c r="P203" s="274" t="str">
        <f>IF('16歳以上記録入力'!AC38="","",VLOOKUP($B203,'16歳以上記録入力'!$B$8:$AC$57,25,FALSE))</f>
        <v/>
      </c>
      <c r="R203" s="377">
        <f>'16歳以上記録入力'!Y38</f>
        <v>0</v>
      </c>
    </row>
    <row r="204" spans="1:18">
      <c r="A204" s="4">
        <f>'16歳以上記録入力'!A39</f>
        <v>32</v>
      </c>
      <c r="B204" s="18" t="str">
        <f>'16歳以上記録入力'!B39</f>
        <v>M32</v>
      </c>
      <c r="C204" s="18" t="str">
        <f>'16歳以上記録入力'!C39</f>
        <v>男</v>
      </c>
      <c r="D204" s="18" t="str">
        <f>'16歳以上記録入力'!E39</f>
        <v/>
      </c>
      <c r="E204" s="18">
        <f>'16歳以上記録入力'!F39</f>
        <v>125</v>
      </c>
      <c r="F204" s="18">
        <f>'16歳以上記録入力'!X39</f>
        <v>0</v>
      </c>
      <c r="G204" s="403" t="str">
        <f>'16歳以上記録入力'!K39</f>
        <v>:.</v>
      </c>
      <c r="H204" s="403"/>
      <c r="I204" s="403" t="str">
        <f>'16歳以上記録入力'!R39</f>
        <v>:.</v>
      </c>
      <c r="J204" s="403"/>
      <c r="K204" s="412" t="str">
        <f>'16歳以上記録入力'!U39</f>
        <v>-:-.-</v>
      </c>
      <c r="L204" s="412"/>
      <c r="M204" s="18" t="str">
        <f>'16歳以上記録入力'!W39</f>
        <v>-</v>
      </c>
      <c r="N204" s="7" t="str">
        <f>IF('16歳以上記録入力'!AA39="","",VLOOKUP($B204,'16歳以上記録入力'!$B$8:$AC$57,26,FALSE))</f>
        <v>記載不要</v>
      </c>
      <c r="O204" s="7" t="str">
        <f>IF('16歳以上記録入力'!AB39="","",VLOOKUP($B204,'16歳以上記録入力'!$B$8:$AC$57,27,FALSE))</f>
        <v>-</v>
      </c>
      <c r="P204" s="274" t="str">
        <f>IF('16歳以上記録入力'!AC39="","",VLOOKUP($B204,'16歳以上記録入力'!$B$8:$AC$57,25,FALSE))</f>
        <v/>
      </c>
      <c r="R204" s="377">
        <f>'16歳以上記録入力'!Y39</f>
        <v>0</v>
      </c>
    </row>
    <row r="205" spans="1:18">
      <c r="A205" s="4">
        <f>'16歳以上記録入力'!A40</f>
        <v>33</v>
      </c>
      <c r="B205" s="18" t="str">
        <f>'16歳以上記録入力'!B40</f>
        <v>M33</v>
      </c>
      <c r="C205" s="18" t="str">
        <f>'16歳以上記録入力'!C40</f>
        <v>男</v>
      </c>
      <c r="D205" s="18" t="str">
        <f>'16歳以上記録入力'!E40</f>
        <v/>
      </c>
      <c r="E205" s="18">
        <f>'16歳以上記録入力'!F40</f>
        <v>125</v>
      </c>
      <c r="F205" s="18">
        <f>'16歳以上記録入力'!X40</f>
        <v>0</v>
      </c>
      <c r="G205" s="403" t="str">
        <f>'16歳以上記録入力'!K40</f>
        <v>:.</v>
      </c>
      <c r="H205" s="403"/>
      <c r="I205" s="403" t="str">
        <f>'16歳以上記録入力'!R40</f>
        <v>:.</v>
      </c>
      <c r="J205" s="403"/>
      <c r="K205" s="412" t="str">
        <f>'16歳以上記録入力'!U40</f>
        <v>-:-.-</v>
      </c>
      <c r="L205" s="412"/>
      <c r="M205" s="18" t="str">
        <f>'16歳以上記録入力'!W40</f>
        <v>-</v>
      </c>
      <c r="N205" s="7" t="str">
        <f>IF('16歳以上記録入力'!AA40="","",VLOOKUP($B205,'16歳以上記録入力'!$B$8:$AC$57,26,FALSE))</f>
        <v>記載不要</v>
      </c>
      <c r="O205" s="7" t="str">
        <f>IF('16歳以上記録入力'!AB40="","",VLOOKUP($B205,'16歳以上記録入力'!$B$8:$AC$57,27,FALSE))</f>
        <v>-</v>
      </c>
      <c r="P205" s="274" t="str">
        <f>IF('16歳以上記録入力'!AC40="","",VLOOKUP($B205,'16歳以上記録入力'!$B$8:$AC$57,25,FALSE))</f>
        <v/>
      </c>
      <c r="R205" s="377">
        <f>'16歳以上記録入力'!Y40</f>
        <v>0</v>
      </c>
    </row>
    <row r="206" spans="1:18">
      <c r="A206" s="4">
        <f>'16歳以上記録入力'!A41</f>
        <v>34</v>
      </c>
      <c r="B206" s="18" t="str">
        <f>'16歳以上記録入力'!B41</f>
        <v>M34</v>
      </c>
      <c r="C206" s="18" t="str">
        <f>'16歳以上記録入力'!C41</f>
        <v>男</v>
      </c>
      <c r="D206" s="18" t="str">
        <f>'16歳以上記録入力'!E41</f>
        <v/>
      </c>
      <c r="E206" s="18">
        <f>'16歳以上記録入力'!F41</f>
        <v>125</v>
      </c>
      <c r="F206" s="18">
        <f>'16歳以上記録入力'!X41</f>
        <v>0</v>
      </c>
      <c r="G206" s="403" t="str">
        <f>'16歳以上記録入力'!K41</f>
        <v>:.</v>
      </c>
      <c r="H206" s="403"/>
      <c r="I206" s="403" t="str">
        <f>'16歳以上記録入力'!R41</f>
        <v>:.</v>
      </c>
      <c r="J206" s="403"/>
      <c r="K206" s="412" t="str">
        <f>'16歳以上記録入力'!U41</f>
        <v>-:-.-</v>
      </c>
      <c r="L206" s="412"/>
      <c r="M206" s="18" t="str">
        <f>'16歳以上記録入力'!W41</f>
        <v>-</v>
      </c>
      <c r="N206" s="7" t="str">
        <f>IF('16歳以上記録入力'!AA41="","",VLOOKUP($B206,'16歳以上記録入力'!$B$8:$AC$57,26,FALSE))</f>
        <v>記載不要</v>
      </c>
      <c r="O206" s="7" t="str">
        <f>IF('16歳以上記録入力'!AB41="","",VLOOKUP($B206,'16歳以上記録入力'!$B$8:$AC$57,27,FALSE))</f>
        <v>-</v>
      </c>
      <c r="P206" s="274" t="str">
        <f>IF('16歳以上記録入力'!AC41="","",VLOOKUP($B206,'16歳以上記録入力'!$B$8:$AC$57,25,FALSE))</f>
        <v/>
      </c>
      <c r="R206" s="377">
        <f>'16歳以上記録入力'!Y41</f>
        <v>0</v>
      </c>
    </row>
    <row r="207" spans="1:18">
      <c r="A207" s="4">
        <f>'16歳以上記録入力'!A42</f>
        <v>35</v>
      </c>
      <c r="B207" s="18" t="str">
        <f>'16歳以上記録入力'!B42</f>
        <v>M35</v>
      </c>
      <c r="C207" s="18" t="str">
        <f>'16歳以上記録入力'!C42</f>
        <v>男</v>
      </c>
      <c r="D207" s="18" t="str">
        <f>'16歳以上記録入力'!E42</f>
        <v/>
      </c>
      <c r="E207" s="18">
        <f>'16歳以上記録入力'!F42</f>
        <v>125</v>
      </c>
      <c r="F207" s="18">
        <f>'16歳以上記録入力'!X42</f>
        <v>0</v>
      </c>
      <c r="G207" s="403" t="str">
        <f>'16歳以上記録入力'!K42</f>
        <v>:.</v>
      </c>
      <c r="H207" s="403"/>
      <c r="I207" s="403" t="str">
        <f>'16歳以上記録入力'!R42</f>
        <v>:.</v>
      </c>
      <c r="J207" s="403"/>
      <c r="K207" s="412" t="str">
        <f>'16歳以上記録入力'!U42</f>
        <v>-:-.-</v>
      </c>
      <c r="L207" s="412"/>
      <c r="M207" s="18" t="str">
        <f>'16歳以上記録入力'!W42</f>
        <v>-</v>
      </c>
      <c r="N207" s="7" t="str">
        <f>IF('16歳以上記録入力'!AA42="","",VLOOKUP($B207,'16歳以上記録入力'!$B$8:$AC$57,26,FALSE))</f>
        <v>記載不要</v>
      </c>
      <c r="O207" s="7" t="str">
        <f>IF('16歳以上記録入力'!AB42="","",VLOOKUP($B207,'16歳以上記録入力'!$B$8:$AC$57,27,FALSE))</f>
        <v>-</v>
      </c>
      <c r="P207" s="274" t="str">
        <f>IF('16歳以上記録入力'!AC42="","",VLOOKUP($B207,'16歳以上記録入力'!$B$8:$AC$57,25,FALSE))</f>
        <v/>
      </c>
      <c r="R207" s="377">
        <f>'16歳以上記録入力'!Y42</f>
        <v>0</v>
      </c>
    </row>
    <row r="208" spans="1:18">
      <c r="A208" s="4">
        <f>'16歳以上記録入力'!A43</f>
        <v>36</v>
      </c>
      <c r="B208" s="18" t="str">
        <f>'16歳以上記録入力'!B43</f>
        <v>M36</v>
      </c>
      <c r="C208" s="18" t="str">
        <f>'16歳以上記録入力'!C43</f>
        <v>男</v>
      </c>
      <c r="D208" s="18" t="str">
        <f>'16歳以上記録入力'!E43</f>
        <v/>
      </c>
      <c r="E208" s="18">
        <f>'16歳以上記録入力'!F43</f>
        <v>125</v>
      </c>
      <c r="F208" s="18">
        <f>'16歳以上記録入力'!X43</f>
        <v>0</v>
      </c>
      <c r="G208" s="403" t="str">
        <f>'16歳以上記録入力'!K43</f>
        <v>:.</v>
      </c>
      <c r="H208" s="403"/>
      <c r="I208" s="403" t="str">
        <f>'16歳以上記録入力'!R43</f>
        <v>:.</v>
      </c>
      <c r="J208" s="403"/>
      <c r="K208" s="412" t="str">
        <f>'16歳以上記録入力'!U43</f>
        <v>-:-.-</v>
      </c>
      <c r="L208" s="412"/>
      <c r="M208" s="18" t="str">
        <f>'16歳以上記録入力'!W43</f>
        <v>-</v>
      </c>
      <c r="N208" s="7" t="str">
        <f>IF('16歳以上記録入力'!AA43="","",VLOOKUP($B208,'16歳以上記録入力'!$B$8:$AC$57,26,FALSE))</f>
        <v>記載不要</v>
      </c>
      <c r="O208" s="7" t="str">
        <f>IF('16歳以上記録入力'!AB43="","",VLOOKUP($B208,'16歳以上記録入力'!$B$8:$AC$57,27,FALSE))</f>
        <v>-</v>
      </c>
      <c r="P208" s="274" t="str">
        <f>IF('16歳以上記録入力'!AC43="","",VLOOKUP($B208,'16歳以上記録入力'!$B$8:$AC$57,25,FALSE))</f>
        <v/>
      </c>
      <c r="R208" s="377">
        <f>'16歳以上記録入力'!Y43</f>
        <v>0</v>
      </c>
    </row>
    <row r="209" spans="1:18">
      <c r="A209" s="4">
        <f>'16歳以上記録入力'!A44</f>
        <v>37</v>
      </c>
      <c r="B209" s="18" t="str">
        <f>'16歳以上記録入力'!B44</f>
        <v>M37</v>
      </c>
      <c r="C209" s="18" t="str">
        <f>'16歳以上記録入力'!C44</f>
        <v>男</v>
      </c>
      <c r="D209" s="18" t="str">
        <f>'16歳以上記録入力'!E44</f>
        <v/>
      </c>
      <c r="E209" s="18">
        <f>'16歳以上記録入力'!F44</f>
        <v>125</v>
      </c>
      <c r="F209" s="18">
        <f>'16歳以上記録入力'!X44</f>
        <v>0</v>
      </c>
      <c r="G209" s="403" t="str">
        <f>'16歳以上記録入力'!K44</f>
        <v>:.</v>
      </c>
      <c r="H209" s="403"/>
      <c r="I209" s="403" t="str">
        <f>'16歳以上記録入力'!R44</f>
        <v>:.</v>
      </c>
      <c r="J209" s="403"/>
      <c r="K209" s="412" t="str">
        <f>'16歳以上記録入力'!U44</f>
        <v>-:-.-</v>
      </c>
      <c r="L209" s="412"/>
      <c r="M209" s="18" t="str">
        <f>'16歳以上記録入力'!W44</f>
        <v>-</v>
      </c>
      <c r="N209" s="7" t="str">
        <f>IF('16歳以上記録入力'!AA44="","",VLOOKUP($B209,'16歳以上記録入力'!$B$8:$AC$57,26,FALSE))</f>
        <v>記載不要</v>
      </c>
      <c r="O209" s="7" t="str">
        <f>IF('16歳以上記録入力'!AB44="","",VLOOKUP($B209,'16歳以上記録入力'!$B$8:$AC$57,27,FALSE))</f>
        <v>-</v>
      </c>
      <c r="P209" s="274" t="str">
        <f>IF('16歳以上記録入力'!AC44="","",VLOOKUP($B209,'16歳以上記録入力'!$B$8:$AC$57,25,FALSE))</f>
        <v/>
      </c>
      <c r="R209" s="377">
        <f>'16歳以上記録入力'!Y44</f>
        <v>0</v>
      </c>
    </row>
    <row r="210" spans="1:18">
      <c r="A210" s="4">
        <f>'16歳以上記録入力'!A45</f>
        <v>38</v>
      </c>
      <c r="B210" s="18" t="str">
        <f>'16歳以上記録入力'!B45</f>
        <v>M38</v>
      </c>
      <c r="C210" s="18" t="str">
        <f>'16歳以上記録入力'!C45</f>
        <v>男</v>
      </c>
      <c r="D210" s="18" t="str">
        <f>'16歳以上記録入力'!E45</f>
        <v/>
      </c>
      <c r="E210" s="18">
        <f>'16歳以上記録入力'!F45</f>
        <v>125</v>
      </c>
      <c r="F210" s="18">
        <f>'16歳以上記録入力'!X45</f>
        <v>0</v>
      </c>
      <c r="G210" s="403" t="str">
        <f>'16歳以上記録入力'!K45</f>
        <v>:.</v>
      </c>
      <c r="H210" s="403"/>
      <c r="I210" s="403" t="str">
        <f>'16歳以上記録入力'!R45</f>
        <v>:.</v>
      </c>
      <c r="J210" s="403"/>
      <c r="K210" s="412" t="str">
        <f>'16歳以上記録入力'!U45</f>
        <v>-:-.-</v>
      </c>
      <c r="L210" s="412"/>
      <c r="M210" s="18" t="str">
        <f>'16歳以上記録入力'!W45</f>
        <v>-</v>
      </c>
      <c r="N210" s="7" t="str">
        <f>IF('16歳以上記録入力'!AA45="","",VLOOKUP($B210,'16歳以上記録入力'!$B$8:$AC$57,26,FALSE))</f>
        <v>記載不要</v>
      </c>
      <c r="O210" s="7" t="str">
        <f>IF('16歳以上記録入力'!AB45="","",VLOOKUP($B210,'16歳以上記録入力'!$B$8:$AC$57,27,FALSE))</f>
        <v>-</v>
      </c>
      <c r="P210" s="274" t="str">
        <f>IF('16歳以上記録入力'!AC45="","",VLOOKUP($B210,'16歳以上記録入力'!$B$8:$AC$57,25,FALSE))</f>
        <v/>
      </c>
      <c r="R210" s="377">
        <f>'16歳以上記録入力'!Y45</f>
        <v>0</v>
      </c>
    </row>
    <row r="211" spans="1:18">
      <c r="A211" s="4">
        <f>'16歳以上記録入力'!A46</f>
        <v>39</v>
      </c>
      <c r="B211" s="18" t="str">
        <f>'16歳以上記録入力'!B46</f>
        <v>M39</v>
      </c>
      <c r="C211" s="18" t="str">
        <f>'16歳以上記録入力'!C46</f>
        <v>男</v>
      </c>
      <c r="D211" s="18" t="str">
        <f>'16歳以上記録入力'!E46</f>
        <v/>
      </c>
      <c r="E211" s="18">
        <f>'16歳以上記録入力'!F46</f>
        <v>125</v>
      </c>
      <c r="F211" s="18">
        <f>'16歳以上記録入力'!X46</f>
        <v>0</v>
      </c>
      <c r="G211" s="403" t="str">
        <f>'16歳以上記録入力'!K46</f>
        <v>:.</v>
      </c>
      <c r="H211" s="403"/>
      <c r="I211" s="403" t="str">
        <f>'16歳以上記録入力'!R46</f>
        <v>:.</v>
      </c>
      <c r="J211" s="403"/>
      <c r="K211" s="412" t="str">
        <f>'16歳以上記録入力'!U46</f>
        <v>-:-.-</v>
      </c>
      <c r="L211" s="412"/>
      <c r="M211" s="18" t="str">
        <f>'16歳以上記録入力'!W46</f>
        <v>-</v>
      </c>
      <c r="N211" s="7" t="str">
        <f>IF('16歳以上記録入力'!AA46="","",VLOOKUP($B211,'16歳以上記録入力'!$B$8:$AC$57,26,FALSE))</f>
        <v>記載不要</v>
      </c>
      <c r="O211" s="7" t="str">
        <f>IF('16歳以上記録入力'!AB46="","",VLOOKUP($B211,'16歳以上記録入力'!$B$8:$AC$57,27,FALSE))</f>
        <v>-</v>
      </c>
      <c r="P211" s="274" t="str">
        <f>IF('16歳以上記録入力'!AC46="","",VLOOKUP($B211,'16歳以上記録入力'!$B$8:$AC$57,25,FALSE))</f>
        <v/>
      </c>
      <c r="R211" s="377">
        <f>'16歳以上記録入力'!Y46</f>
        <v>0</v>
      </c>
    </row>
    <row r="212" spans="1:18">
      <c r="A212" s="4">
        <f>'16歳以上記録入力'!A47</f>
        <v>40</v>
      </c>
      <c r="B212" s="18" t="str">
        <f>'16歳以上記録入力'!B47</f>
        <v>M40</v>
      </c>
      <c r="C212" s="18" t="str">
        <f>'16歳以上記録入力'!C47</f>
        <v>男</v>
      </c>
      <c r="D212" s="18" t="str">
        <f>'16歳以上記録入力'!E47</f>
        <v/>
      </c>
      <c r="E212" s="18">
        <f>'16歳以上記録入力'!F47</f>
        <v>125</v>
      </c>
      <c r="F212" s="18">
        <f>'16歳以上記録入力'!X47</f>
        <v>0</v>
      </c>
      <c r="G212" s="403" t="str">
        <f>'16歳以上記録入力'!K47</f>
        <v>:.</v>
      </c>
      <c r="H212" s="403"/>
      <c r="I212" s="403" t="str">
        <f>'16歳以上記録入力'!R47</f>
        <v>:.</v>
      </c>
      <c r="J212" s="403"/>
      <c r="K212" s="412" t="str">
        <f>'16歳以上記録入力'!U47</f>
        <v>-:-.-</v>
      </c>
      <c r="L212" s="412"/>
      <c r="M212" s="18" t="str">
        <f>'16歳以上記録入力'!W47</f>
        <v>-</v>
      </c>
      <c r="N212" s="7" t="str">
        <f>IF('16歳以上記録入力'!AA47="","",VLOOKUP($B212,'16歳以上記録入力'!$B$8:$AC$57,26,FALSE))</f>
        <v>記載不要</v>
      </c>
      <c r="O212" s="7" t="str">
        <f>IF('16歳以上記録入力'!AB47="","",VLOOKUP($B212,'16歳以上記録入力'!$B$8:$AC$57,27,FALSE))</f>
        <v>-</v>
      </c>
      <c r="P212" s="274" t="str">
        <f>IF('16歳以上記録入力'!AC47="","",VLOOKUP($B212,'16歳以上記録入力'!$B$8:$AC$57,25,FALSE))</f>
        <v/>
      </c>
      <c r="R212" s="377">
        <f>'16歳以上記録入力'!Y47</f>
        <v>0</v>
      </c>
    </row>
    <row r="213" spans="1:18">
      <c r="A213" s="4">
        <f>'16歳以上記録入力'!A48</f>
        <v>41</v>
      </c>
      <c r="B213" s="18" t="str">
        <f>'16歳以上記録入力'!B48</f>
        <v>M41</v>
      </c>
      <c r="C213" s="18" t="str">
        <f>'16歳以上記録入力'!C48</f>
        <v>男</v>
      </c>
      <c r="D213" s="18" t="str">
        <f>'16歳以上記録入力'!E48</f>
        <v/>
      </c>
      <c r="E213" s="18">
        <f>'16歳以上記録入力'!F48</f>
        <v>125</v>
      </c>
      <c r="F213" s="18">
        <f>'16歳以上記録入力'!X48</f>
        <v>0</v>
      </c>
      <c r="G213" s="403" t="str">
        <f>'16歳以上記録入力'!K48</f>
        <v>:.</v>
      </c>
      <c r="H213" s="403"/>
      <c r="I213" s="403" t="str">
        <f>'16歳以上記録入力'!R48</f>
        <v>:.</v>
      </c>
      <c r="J213" s="403"/>
      <c r="K213" s="412" t="str">
        <f>'16歳以上記録入力'!U48</f>
        <v>-:-.-</v>
      </c>
      <c r="L213" s="412"/>
      <c r="M213" s="18" t="str">
        <f>'16歳以上記録入力'!W48</f>
        <v>-</v>
      </c>
      <c r="N213" s="7" t="str">
        <f>IF('16歳以上記録入力'!AA48="","",VLOOKUP($B213,'16歳以上記録入力'!$B$8:$AC$57,26,FALSE))</f>
        <v>記載不要</v>
      </c>
      <c r="O213" s="7" t="str">
        <f>IF('16歳以上記録入力'!AB48="","",VLOOKUP($B213,'16歳以上記録入力'!$B$8:$AC$57,27,FALSE))</f>
        <v>-</v>
      </c>
      <c r="P213" s="274" t="str">
        <f>IF('16歳以上記録入力'!AC48="","",VLOOKUP($B213,'16歳以上記録入力'!$B$8:$AC$57,25,FALSE))</f>
        <v/>
      </c>
      <c r="R213" s="377">
        <f>'16歳以上記録入力'!Y48</f>
        <v>0</v>
      </c>
    </row>
    <row r="214" spans="1:18">
      <c r="A214" s="4">
        <f>'16歳以上記録入力'!A49</f>
        <v>42</v>
      </c>
      <c r="B214" s="18" t="str">
        <f>'16歳以上記録入力'!B49</f>
        <v>M42</v>
      </c>
      <c r="C214" s="18" t="str">
        <f>'16歳以上記録入力'!C49</f>
        <v>男</v>
      </c>
      <c r="D214" s="18" t="str">
        <f>'16歳以上記録入力'!E49</f>
        <v/>
      </c>
      <c r="E214" s="18">
        <f>'16歳以上記録入力'!F49</f>
        <v>125</v>
      </c>
      <c r="F214" s="18">
        <f>'16歳以上記録入力'!X49</f>
        <v>0</v>
      </c>
      <c r="G214" s="403" t="str">
        <f>'16歳以上記録入力'!K49</f>
        <v>:.</v>
      </c>
      <c r="H214" s="403"/>
      <c r="I214" s="403" t="str">
        <f>'16歳以上記録入力'!R49</f>
        <v>:.</v>
      </c>
      <c r="J214" s="403"/>
      <c r="K214" s="412" t="str">
        <f>'16歳以上記録入力'!U49</f>
        <v>-:-.-</v>
      </c>
      <c r="L214" s="412"/>
      <c r="M214" s="18" t="str">
        <f>'16歳以上記録入力'!W49</f>
        <v>-</v>
      </c>
      <c r="N214" s="7" t="str">
        <f>IF('16歳以上記録入力'!AA49="","",VLOOKUP($B214,'16歳以上記録入力'!$B$8:$AC$57,26,FALSE))</f>
        <v>記載不要</v>
      </c>
      <c r="O214" s="7" t="str">
        <f>IF('16歳以上記録入力'!AB49="","",VLOOKUP($B214,'16歳以上記録入力'!$B$8:$AC$57,27,FALSE))</f>
        <v>-</v>
      </c>
      <c r="P214" s="274" t="str">
        <f>IF('16歳以上記録入力'!AC49="","",VLOOKUP($B214,'16歳以上記録入力'!$B$8:$AC$57,25,FALSE))</f>
        <v/>
      </c>
      <c r="R214" s="377">
        <f>'16歳以上記録入力'!Y49</f>
        <v>0</v>
      </c>
    </row>
    <row r="215" spans="1:18">
      <c r="A215" s="4">
        <f>'16歳以上記録入力'!A50</f>
        <v>43</v>
      </c>
      <c r="B215" s="18" t="str">
        <f>'16歳以上記録入力'!B50</f>
        <v>M43</v>
      </c>
      <c r="C215" s="18" t="str">
        <f>'16歳以上記録入力'!C50</f>
        <v>男</v>
      </c>
      <c r="D215" s="18" t="str">
        <f>'16歳以上記録入力'!E50</f>
        <v/>
      </c>
      <c r="E215" s="18">
        <f>'16歳以上記録入力'!F50</f>
        <v>125</v>
      </c>
      <c r="F215" s="18">
        <f>'16歳以上記録入力'!X50</f>
        <v>0</v>
      </c>
      <c r="G215" s="403" t="str">
        <f>'16歳以上記録入力'!K50</f>
        <v>:.</v>
      </c>
      <c r="H215" s="403"/>
      <c r="I215" s="403" t="str">
        <f>'16歳以上記録入力'!R50</f>
        <v>:.</v>
      </c>
      <c r="J215" s="403"/>
      <c r="K215" s="412" t="str">
        <f>'16歳以上記録入力'!U50</f>
        <v>-:-.-</v>
      </c>
      <c r="L215" s="412"/>
      <c r="M215" s="18" t="str">
        <f>'16歳以上記録入力'!W50</f>
        <v>-</v>
      </c>
      <c r="N215" s="7" t="str">
        <f>IF('16歳以上記録入力'!AA50="","",VLOOKUP($B215,'16歳以上記録入力'!$B$8:$AC$57,26,FALSE))</f>
        <v>記載不要</v>
      </c>
      <c r="O215" s="7" t="str">
        <f>IF('16歳以上記録入力'!AB50="","",VLOOKUP($B215,'16歳以上記録入力'!$B$8:$AC$57,27,FALSE))</f>
        <v>-</v>
      </c>
      <c r="P215" s="274" t="str">
        <f>IF('16歳以上記録入力'!AC50="","",VLOOKUP($B215,'16歳以上記録入力'!$B$8:$AC$57,25,FALSE))</f>
        <v/>
      </c>
      <c r="R215" s="377">
        <f>'16歳以上記録入力'!Y50</f>
        <v>0</v>
      </c>
    </row>
    <row r="216" spans="1:18">
      <c r="A216" s="4">
        <f>'16歳以上記録入力'!A51</f>
        <v>44</v>
      </c>
      <c r="B216" s="18" t="str">
        <f>'16歳以上記録入力'!B51</f>
        <v>M44</v>
      </c>
      <c r="C216" s="18" t="str">
        <f>'16歳以上記録入力'!C51</f>
        <v>男</v>
      </c>
      <c r="D216" s="18" t="str">
        <f>'16歳以上記録入力'!E51</f>
        <v/>
      </c>
      <c r="E216" s="18">
        <f>'16歳以上記録入力'!F51</f>
        <v>125</v>
      </c>
      <c r="F216" s="18">
        <f>'16歳以上記録入力'!X51</f>
        <v>0</v>
      </c>
      <c r="G216" s="403" t="str">
        <f>'16歳以上記録入力'!K51</f>
        <v>:.</v>
      </c>
      <c r="H216" s="403"/>
      <c r="I216" s="403" t="str">
        <f>'16歳以上記録入力'!R51</f>
        <v>:.</v>
      </c>
      <c r="J216" s="403"/>
      <c r="K216" s="412" t="str">
        <f>'16歳以上記録入力'!U51</f>
        <v>-:-.-</v>
      </c>
      <c r="L216" s="412"/>
      <c r="M216" s="18" t="str">
        <f>'16歳以上記録入力'!W51</f>
        <v>-</v>
      </c>
      <c r="N216" s="7" t="str">
        <f>IF('16歳以上記録入力'!AA51="","",VLOOKUP($B216,'16歳以上記録入力'!$B$8:$AC$57,26,FALSE))</f>
        <v>記載不要</v>
      </c>
      <c r="O216" s="7" t="str">
        <f>IF('16歳以上記録入力'!AB51="","",VLOOKUP($B216,'16歳以上記録入力'!$B$8:$AC$57,27,FALSE))</f>
        <v>-</v>
      </c>
      <c r="P216" s="274" t="str">
        <f>IF('16歳以上記録入力'!AC51="","",VLOOKUP($B216,'16歳以上記録入力'!$B$8:$AC$57,25,FALSE))</f>
        <v/>
      </c>
      <c r="R216" s="377">
        <f>'16歳以上記録入力'!Y51</f>
        <v>0</v>
      </c>
    </row>
    <row r="217" spans="1:18">
      <c r="A217" s="4">
        <f>'16歳以上記録入力'!A52</f>
        <v>45</v>
      </c>
      <c r="B217" s="18" t="str">
        <f>'16歳以上記録入力'!B52</f>
        <v>M45</v>
      </c>
      <c r="C217" s="18" t="str">
        <f>'16歳以上記録入力'!C52</f>
        <v>男</v>
      </c>
      <c r="D217" s="18" t="str">
        <f>'16歳以上記録入力'!E52</f>
        <v/>
      </c>
      <c r="E217" s="18">
        <f>'16歳以上記録入力'!F52</f>
        <v>125</v>
      </c>
      <c r="F217" s="18">
        <f>'16歳以上記録入力'!X52</f>
        <v>0</v>
      </c>
      <c r="G217" s="403" t="str">
        <f>'16歳以上記録入力'!K52</f>
        <v>:.</v>
      </c>
      <c r="H217" s="403"/>
      <c r="I217" s="403" t="str">
        <f>'16歳以上記録入力'!R52</f>
        <v>:.</v>
      </c>
      <c r="J217" s="403"/>
      <c r="K217" s="412" t="str">
        <f>'16歳以上記録入力'!U52</f>
        <v>-:-.-</v>
      </c>
      <c r="L217" s="412"/>
      <c r="M217" s="18" t="str">
        <f>'16歳以上記録入力'!W52</f>
        <v>-</v>
      </c>
      <c r="N217" s="7" t="str">
        <f>IF('16歳以上記録入力'!AA52="","",VLOOKUP($B217,'16歳以上記録入力'!$B$8:$AC$57,26,FALSE))</f>
        <v>記載不要</v>
      </c>
      <c r="O217" s="7" t="str">
        <f>IF('16歳以上記録入力'!AB52="","",VLOOKUP($B217,'16歳以上記録入力'!$B$8:$AC$57,27,FALSE))</f>
        <v>-</v>
      </c>
      <c r="P217" s="274" t="str">
        <f>IF('16歳以上記録入力'!AC52="","",VLOOKUP($B217,'16歳以上記録入力'!$B$8:$AC$57,25,FALSE))</f>
        <v/>
      </c>
      <c r="R217" s="377">
        <f>'16歳以上記録入力'!Y52</f>
        <v>0</v>
      </c>
    </row>
    <row r="218" spans="1:18">
      <c r="A218" s="4">
        <f>'16歳以上記録入力'!A53</f>
        <v>46</v>
      </c>
      <c r="B218" s="18" t="str">
        <f>'16歳以上記録入力'!B53</f>
        <v>M46</v>
      </c>
      <c r="C218" s="18" t="str">
        <f>'16歳以上記録入力'!C53</f>
        <v>男</v>
      </c>
      <c r="D218" s="18" t="str">
        <f>'16歳以上記録入力'!E53</f>
        <v/>
      </c>
      <c r="E218" s="18">
        <f>'16歳以上記録入力'!F53</f>
        <v>125</v>
      </c>
      <c r="F218" s="18">
        <f>'16歳以上記録入力'!X53</f>
        <v>0</v>
      </c>
      <c r="G218" s="403" t="str">
        <f>'16歳以上記録入力'!K53</f>
        <v>:.</v>
      </c>
      <c r="H218" s="403"/>
      <c r="I218" s="403" t="str">
        <f>'16歳以上記録入力'!R53</f>
        <v>:.</v>
      </c>
      <c r="J218" s="403"/>
      <c r="K218" s="412" t="str">
        <f>'16歳以上記録入力'!U53</f>
        <v>-:-.-</v>
      </c>
      <c r="L218" s="412"/>
      <c r="M218" s="18" t="str">
        <f>'16歳以上記録入力'!W53</f>
        <v>-</v>
      </c>
      <c r="N218" s="7" t="str">
        <f>IF('16歳以上記録入力'!AA53="","",VLOOKUP($B218,'16歳以上記録入力'!$B$8:$AC$57,26,FALSE))</f>
        <v>記載不要</v>
      </c>
      <c r="O218" s="7" t="str">
        <f>IF('16歳以上記録入力'!AB53="","",VLOOKUP($B218,'16歳以上記録入力'!$B$8:$AC$57,27,FALSE))</f>
        <v>-</v>
      </c>
      <c r="P218" s="274" t="str">
        <f>IF('16歳以上記録入力'!AC53="","",VLOOKUP($B218,'16歳以上記録入力'!$B$8:$AC$57,25,FALSE))</f>
        <v/>
      </c>
      <c r="R218" s="377">
        <f>'16歳以上記録入力'!Y53</f>
        <v>0</v>
      </c>
    </row>
    <row r="219" spans="1:18">
      <c r="A219" s="4">
        <f>'16歳以上記録入力'!A54</f>
        <v>47</v>
      </c>
      <c r="B219" s="18" t="str">
        <f>'16歳以上記録入力'!B54</f>
        <v>M47</v>
      </c>
      <c r="C219" s="18" t="str">
        <f>'16歳以上記録入力'!C54</f>
        <v>男</v>
      </c>
      <c r="D219" s="18" t="str">
        <f>'16歳以上記録入力'!E54</f>
        <v/>
      </c>
      <c r="E219" s="18">
        <f>'16歳以上記録入力'!F54</f>
        <v>125</v>
      </c>
      <c r="F219" s="18">
        <f>'16歳以上記録入力'!X54</f>
        <v>0</v>
      </c>
      <c r="G219" s="403" t="str">
        <f>'16歳以上記録入力'!K54</f>
        <v>:.</v>
      </c>
      <c r="H219" s="403"/>
      <c r="I219" s="403" t="str">
        <f>'16歳以上記録入力'!R54</f>
        <v>:.</v>
      </c>
      <c r="J219" s="403"/>
      <c r="K219" s="412" t="str">
        <f>'16歳以上記録入力'!U54</f>
        <v>-:-.-</v>
      </c>
      <c r="L219" s="412"/>
      <c r="M219" s="18" t="str">
        <f>'16歳以上記録入力'!W54</f>
        <v>-</v>
      </c>
      <c r="N219" s="7" t="str">
        <f>IF('16歳以上記録入力'!AA54="","",VLOOKUP($B219,'16歳以上記録入力'!$B$8:$AC$57,26,FALSE))</f>
        <v>記載不要</v>
      </c>
      <c r="O219" s="7" t="str">
        <f>IF('16歳以上記録入力'!AB54="","",VLOOKUP($B219,'16歳以上記録入力'!$B$8:$AC$57,27,FALSE))</f>
        <v>-</v>
      </c>
      <c r="P219" s="274" t="str">
        <f>IF('16歳以上記録入力'!AC54="","",VLOOKUP($B219,'16歳以上記録入力'!$B$8:$AC$57,25,FALSE))</f>
        <v/>
      </c>
      <c r="R219" s="377">
        <f>'16歳以上記録入力'!Y54</f>
        <v>0</v>
      </c>
    </row>
    <row r="220" spans="1:18">
      <c r="A220" s="4">
        <f>'16歳以上記録入力'!A55</f>
        <v>48</v>
      </c>
      <c r="B220" s="18" t="str">
        <f>'16歳以上記録入力'!B55</f>
        <v>M48</v>
      </c>
      <c r="C220" s="18" t="str">
        <f>'16歳以上記録入力'!C55</f>
        <v>男</v>
      </c>
      <c r="D220" s="18" t="str">
        <f>'16歳以上記録入力'!E55</f>
        <v/>
      </c>
      <c r="E220" s="18">
        <f>'16歳以上記録入力'!F55</f>
        <v>125</v>
      </c>
      <c r="F220" s="18">
        <f>'16歳以上記録入力'!X55</f>
        <v>0</v>
      </c>
      <c r="G220" s="403" t="str">
        <f>'16歳以上記録入力'!K55</f>
        <v>:.</v>
      </c>
      <c r="H220" s="403"/>
      <c r="I220" s="403" t="str">
        <f>'16歳以上記録入力'!R55</f>
        <v>:.</v>
      </c>
      <c r="J220" s="403"/>
      <c r="K220" s="412" t="str">
        <f>'16歳以上記録入力'!U55</f>
        <v>-:-.-</v>
      </c>
      <c r="L220" s="412"/>
      <c r="M220" s="18" t="str">
        <f>'16歳以上記録入力'!W55</f>
        <v>-</v>
      </c>
      <c r="N220" s="7" t="str">
        <f>IF('16歳以上記録入力'!AA55="","",VLOOKUP($B220,'16歳以上記録入力'!$B$8:$AC$57,26,FALSE))</f>
        <v>記載不要</v>
      </c>
      <c r="O220" s="7" t="str">
        <f>IF('16歳以上記録入力'!AB55="","",VLOOKUP($B220,'16歳以上記録入力'!$B$8:$AC$57,27,FALSE))</f>
        <v>-</v>
      </c>
      <c r="P220" s="274" t="str">
        <f>IF('16歳以上記録入力'!AC55="","",VLOOKUP($B220,'16歳以上記録入力'!$B$8:$AC$57,25,FALSE))</f>
        <v/>
      </c>
      <c r="R220" s="377">
        <f>'16歳以上記録入力'!Y55</f>
        <v>0</v>
      </c>
    </row>
    <row r="221" spans="1:18">
      <c r="A221" s="4">
        <f>'16歳以上記録入力'!A56</f>
        <v>49</v>
      </c>
      <c r="B221" s="18" t="str">
        <f>'16歳以上記録入力'!B56</f>
        <v>M49</v>
      </c>
      <c r="C221" s="18" t="str">
        <f>'16歳以上記録入力'!C56</f>
        <v>男</v>
      </c>
      <c r="D221" s="18" t="str">
        <f>'16歳以上記録入力'!E56</f>
        <v/>
      </c>
      <c r="E221" s="18">
        <f>'16歳以上記録入力'!F56</f>
        <v>125</v>
      </c>
      <c r="F221" s="18">
        <f>'16歳以上記録入力'!X56</f>
        <v>0</v>
      </c>
      <c r="G221" s="403" t="str">
        <f>'16歳以上記録入力'!K56</f>
        <v>:.</v>
      </c>
      <c r="H221" s="403"/>
      <c r="I221" s="403" t="str">
        <f>'16歳以上記録入力'!R56</f>
        <v>:.</v>
      </c>
      <c r="J221" s="403"/>
      <c r="K221" s="412" t="str">
        <f>'16歳以上記録入力'!U56</f>
        <v>-:-.-</v>
      </c>
      <c r="L221" s="412"/>
      <c r="M221" s="18" t="str">
        <f>'16歳以上記録入力'!W56</f>
        <v>-</v>
      </c>
      <c r="N221" s="7" t="str">
        <f>IF('16歳以上記録入力'!AA56="","",VLOOKUP($B221,'16歳以上記録入力'!$B$8:$AC$57,26,FALSE))</f>
        <v>記載不要</v>
      </c>
      <c r="O221" s="7" t="str">
        <f>IF('16歳以上記録入力'!AB56="","",VLOOKUP($B221,'16歳以上記録入力'!$B$8:$AC$57,27,FALSE))</f>
        <v>-</v>
      </c>
      <c r="P221" s="274" t="str">
        <f>IF('16歳以上記録入力'!AC56="","",VLOOKUP($B221,'16歳以上記録入力'!$B$8:$AC$57,25,FALSE))</f>
        <v/>
      </c>
      <c r="R221" s="377">
        <f>'16歳以上記録入力'!Y56</f>
        <v>0</v>
      </c>
    </row>
    <row r="222" spans="1:18">
      <c r="A222" s="4">
        <f>'16歳以上記録入力'!A57</f>
        <v>50</v>
      </c>
      <c r="B222" s="18" t="str">
        <f>'16歳以上記録入力'!B57</f>
        <v>M50</v>
      </c>
      <c r="C222" s="18" t="str">
        <f>'16歳以上記録入力'!C57</f>
        <v>男</v>
      </c>
      <c r="D222" s="18" t="str">
        <f>'16歳以上記録入力'!E57</f>
        <v/>
      </c>
      <c r="E222" s="18">
        <f>'16歳以上記録入力'!F57</f>
        <v>125</v>
      </c>
      <c r="F222" s="18">
        <f>'16歳以上記録入力'!X57</f>
        <v>0</v>
      </c>
      <c r="G222" s="403" t="str">
        <f>'16歳以上記録入力'!K57</f>
        <v>:.</v>
      </c>
      <c r="H222" s="403"/>
      <c r="I222" s="403" t="str">
        <f>'16歳以上記録入力'!R57</f>
        <v>:.</v>
      </c>
      <c r="J222" s="403"/>
      <c r="K222" s="412" t="str">
        <f>'16歳以上記録入力'!U57</f>
        <v>-:-.-</v>
      </c>
      <c r="L222" s="412"/>
      <c r="M222" s="18" t="str">
        <f>'16歳以上記録入力'!W57</f>
        <v>-</v>
      </c>
      <c r="N222" s="7" t="str">
        <f>IF('16歳以上記録入力'!AA57="","",VLOOKUP($B222,'16歳以上記録入力'!$B$8:$AC$57,26,FALSE))</f>
        <v>記載不要</v>
      </c>
      <c r="O222" s="7" t="str">
        <f>IF('16歳以上記録入力'!AB57="","",VLOOKUP($B222,'16歳以上記録入力'!$B$8:$AC$57,27,FALSE))</f>
        <v>-</v>
      </c>
      <c r="P222" s="274" t="str">
        <f>IF('16歳以上記録入力'!AC57="","",VLOOKUP($B222,'16歳以上記録入力'!$B$8:$AC$57,25,FALSE))</f>
        <v/>
      </c>
      <c r="R222" s="377">
        <f>'16歳以上記録入力'!Y57</f>
        <v>0</v>
      </c>
    </row>
    <row r="223" spans="1:18">
      <c r="A223" s="5"/>
      <c r="B223" s="20"/>
      <c r="C223" s="20"/>
      <c r="D223" s="20"/>
      <c r="E223" s="20"/>
      <c r="F223" s="20"/>
      <c r="G223" s="413"/>
      <c r="H223" s="413"/>
      <c r="I223" s="413"/>
      <c r="J223" s="413"/>
      <c r="K223" s="413"/>
      <c r="L223" s="413"/>
      <c r="M223" s="21"/>
      <c r="N223" s="8"/>
      <c r="O223" s="8"/>
      <c r="P223" s="22" t="str">
        <f>IF('16歳以上記録入力'!AC57="","",VLOOKUP(E57,'16歳以上記録入力'!$B$8:$AA$20,23,FALSE))</f>
        <v/>
      </c>
      <c r="R223" s="376"/>
    </row>
    <row r="224" spans="1:18">
      <c r="C224" s="12"/>
      <c r="D224" s="12"/>
      <c r="N224" s="12"/>
      <c r="P224" s="269"/>
    </row>
    <row r="225" spans="3:16">
      <c r="C225" s="12"/>
      <c r="D225" s="12"/>
      <c r="N225" s="12"/>
      <c r="P225" s="269"/>
    </row>
    <row r="226" spans="3:16">
      <c r="N226" s="12"/>
      <c r="P226" s="269" t="s">
        <v>344</v>
      </c>
    </row>
    <row r="227" spans="3:16" ht="34" customHeight="1">
      <c r="G227" s="24"/>
      <c r="H227" s="405" t="s">
        <v>53</v>
      </c>
      <c r="I227" s="405"/>
      <c r="J227" s="416">
        <f>基礎データ!C9</f>
        <v>0</v>
      </c>
      <c r="K227" s="416"/>
      <c r="L227" s="416"/>
      <c r="M227" s="416"/>
      <c r="N227" s="416"/>
      <c r="O227" s="416"/>
    </row>
    <row r="228" spans="3:16" ht="34" customHeight="1">
      <c r="G228" s="24"/>
      <c r="H228" s="405" t="s">
        <v>54</v>
      </c>
      <c r="I228" s="405"/>
      <c r="J228" s="416">
        <f>基礎データ!C10</f>
        <v>0</v>
      </c>
      <c r="K228" s="416"/>
      <c r="L228" s="416"/>
      <c r="M228" s="416"/>
      <c r="N228" s="416"/>
      <c r="O228" s="416"/>
    </row>
    <row r="230" spans="3:16">
      <c r="J230" s="417">
        <f>基礎データ!C4</f>
        <v>45658</v>
      </c>
      <c r="K230" s="417"/>
      <c r="L230" s="417"/>
      <c r="M230" s="417"/>
      <c r="N230" s="417"/>
      <c r="O230" s="417"/>
    </row>
  </sheetData>
  <mergeCells count="375">
    <mergeCell ref="N2:O2"/>
    <mergeCell ref="J227:O227"/>
    <mergeCell ref="J228:O228"/>
    <mergeCell ref="J230:O230"/>
    <mergeCell ref="G222:H222"/>
    <mergeCell ref="I222:J222"/>
    <mergeCell ref="K222:L222"/>
    <mergeCell ref="G219:H219"/>
    <mergeCell ref="I219:J219"/>
    <mergeCell ref="K219:L219"/>
    <mergeCell ref="G220:H220"/>
    <mergeCell ref="I220:J220"/>
    <mergeCell ref="K220:L220"/>
    <mergeCell ref="G221:H221"/>
    <mergeCell ref="I221:J221"/>
    <mergeCell ref="K221:L221"/>
    <mergeCell ref="G216:H216"/>
    <mergeCell ref="I216:J216"/>
    <mergeCell ref="K216:L216"/>
    <mergeCell ref="G217:H217"/>
    <mergeCell ref="I217:J217"/>
    <mergeCell ref="K217:L217"/>
    <mergeCell ref="G218:H218"/>
    <mergeCell ref="I218:J218"/>
    <mergeCell ref="K218:L218"/>
    <mergeCell ref="G213:H213"/>
    <mergeCell ref="I213:J213"/>
    <mergeCell ref="K213:L213"/>
    <mergeCell ref="G214:H214"/>
    <mergeCell ref="I214:J214"/>
    <mergeCell ref="K214:L214"/>
    <mergeCell ref="G215:H215"/>
    <mergeCell ref="I215:J215"/>
    <mergeCell ref="K215:L215"/>
    <mergeCell ref="G210:H210"/>
    <mergeCell ref="I210:J210"/>
    <mergeCell ref="K210:L210"/>
    <mergeCell ref="G211:H211"/>
    <mergeCell ref="I211:J211"/>
    <mergeCell ref="K211:L211"/>
    <mergeCell ref="G212:H212"/>
    <mergeCell ref="I212:J212"/>
    <mergeCell ref="K212:L212"/>
    <mergeCell ref="G207:H207"/>
    <mergeCell ref="I207:J207"/>
    <mergeCell ref="K207:L207"/>
    <mergeCell ref="G208:H208"/>
    <mergeCell ref="I208:J208"/>
    <mergeCell ref="K208:L208"/>
    <mergeCell ref="G209:H209"/>
    <mergeCell ref="I209:J209"/>
    <mergeCell ref="K209:L209"/>
    <mergeCell ref="G204:H204"/>
    <mergeCell ref="I204:J204"/>
    <mergeCell ref="K204:L204"/>
    <mergeCell ref="G205:H205"/>
    <mergeCell ref="I205:J205"/>
    <mergeCell ref="K205:L205"/>
    <mergeCell ref="G206:H206"/>
    <mergeCell ref="I206:J206"/>
    <mergeCell ref="K206:L206"/>
    <mergeCell ref="G201:H201"/>
    <mergeCell ref="I201:J201"/>
    <mergeCell ref="K201:L201"/>
    <mergeCell ref="G202:H202"/>
    <mergeCell ref="I202:J202"/>
    <mergeCell ref="K202:L202"/>
    <mergeCell ref="G203:H203"/>
    <mergeCell ref="I203:J203"/>
    <mergeCell ref="K203:L203"/>
    <mergeCell ref="G172:H172"/>
    <mergeCell ref="I172:J172"/>
    <mergeCell ref="K172:L172"/>
    <mergeCell ref="K173:L173"/>
    <mergeCell ref="G173:H173"/>
    <mergeCell ref="I173:J173"/>
    <mergeCell ref="K174:L174"/>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6:L6"/>
    <mergeCell ref="K7:L7"/>
    <mergeCell ref="K8:L8"/>
    <mergeCell ref="K9:L9"/>
    <mergeCell ref="K10:L10"/>
    <mergeCell ref="K11:L11"/>
    <mergeCell ref="K12:L12"/>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G175:H175"/>
    <mergeCell ref="I175:J175"/>
    <mergeCell ref="K175:L175"/>
    <mergeCell ref="G174:H174"/>
    <mergeCell ref="I174:J174"/>
    <mergeCell ref="G144:H144"/>
    <mergeCell ref="I144:J144"/>
    <mergeCell ref="K144:L144"/>
    <mergeCell ref="G145:H145"/>
    <mergeCell ref="I145:J145"/>
    <mergeCell ref="K145:L145"/>
    <mergeCell ref="G146:H146"/>
    <mergeCell ref="I146:J146"/>
    <mergeCell ref="K146:L146"/>
    <mergeCell ref="G147:H147"/>
    <mergeCell ref="I147:J147"/>
    <mergeCell ref="K147:L147"/>
    <mergeCell ref="G148:H148"/>
    <mergeCell ref="I148:J148"/>
    <mergeCell ref="K148:L148"/>
    <mergeCell ref="G149:H149"/>
    <mergeCell ref="G176:H176"/>
    <mergeCell ref="I176:J176"/>
    <mergeCell ref="K176:L176"/>
    <mergeCell ref="G177:H177"/>
    <mergeCell ref="I177:J177"/>
    <mergeCell ref="K177:L177"/>
    <mergeCell ref="G178:H178"/>
    <mergeCell ref="I178:J178"/>
    <mergeCell ref="K178:L178"/>
    <mergeCell ref="G179:H179"/>
    <mergeCell ref="I179:J179"/>
    <mergeCell ref="K179:L179"/>
    <mergeCell ref="G180:H180"/>
    <mergeCell ref="I180:J180"/>
    <mergeCell ref="K180:L180"/>
    <mergeCell ref="G181:H181"/>
    <mergeCell ref="I181:J181"/>
    <mergeCell ref="K181:L181"/>
    <mergeCell ref="G182:H182"/>
    <mergeCell ref="I182:J182"/>
    <mergeCell ref="K182:L182"/>
    <mergeCell ref="G183:H183"/>
    <mergeCell ref="I183:J183"/>
    <mergeCell ref="K183:L183"/>
    <mergeCell ref="G184:H184"/>
    <mergeCell ref="I184:J184"/>
    <mergeCell ref="K184:L184"/>
    <mergeCell ref="G185:H185"/>
    <mergeCell ref="I185:J185"/>
    <mergeCell ref="K185:L185"/>
    <mergeCell ref="G186:H186"/>
    <mergeCell ref="I186:J186"/>
    <mergeCell ref="K186:L186"/>
    <mergeCell ref="G187:H187"/>
    <mergeCell ref="I187:J187"/>
    <mergeCell ref="K187:L187"/>
    <mergeCell ref="G188:H188"/>
    <mergeCell ref="I188:J188"/>
    <mergeCell ref="K188:L188"/>
    <mergeCell ref="G189:H189"/>
    <mergeCell ref="I189:J189"/>
    <mergeCell ref="K189:L189"/>
    <mergeCell ref="G190:H190"/>
    <mergeCell ref="I190:J190"/>
    <mergeCell ref="K190:L190"/>
    <mergeCell ref="G191:H191"/>
    <mergeCell ref="I191:J191"/>
    <mergeCell ref="K191:L191"/>
    <mergeCell ref="G192:H192"/>
    <mergeCell ref="I192:J192"/>
    <mergeCell ref="K192:L192"/>
    <mergeCell ref="G193:H193"/>
    <mergeCell ref="I193:J193"/>
    <mergeCell ref="K193:L193"/>
    <mergeCell ref="G194:H194"/>
    <mergeCell ref="I194:J194"/>
    <mergeCell ref="K194:L194"/>
    <mergeCell ref="G195:H195"/>
    <mergeCell ref="I195:J195"/>
    <mergeCell ref="K195:L195"/>
    <mergeCell ref="G223:H223"/>
    <mergeCell ref="I223:J223"/>
    <mergeCell ref="K223:L223"/>
    <mergeCell ref="G196:H196"/>
    <mergeCell ref="I196:J196"/>
    <mergeCell ref="K196:L196"/>
    <mergeCell ref="G197:H197"/>
    <mergeCell ref="I197:J197"/>
    <mergeCell ref="K197:L197"/>
    <mergeCell ref="G198:H198"/>
    <mergeCell ref="I198:J198"/>
    <mergeCell ref="K198:L198"/>
    <mergeCell ref="G199:H199"/>
    <mergeCell ref="I199:J199"/>
    <mergeCell ref="K199:L199"/>
    <mergeCell ref="G200:H200"/>
    <mergeCell ref="I200:J200"/>
    <mergeCell ref="K200:L200"/>
    <mergeCell ref="I149:J149"/>
    <mergeCell ref="K149:L149"/>
    <mergeCell ref="G150:H150"/>
    <mergeCell ref="I150:J150"/>
    <mergeCell ref="K150:L150"/>
    <mergeCell ref="G151:H151"/>
    <mergeCell ref="I151:J151"/>
    <mergeCell ref="K151:L151"/>
    <mergeCell ref="G152:H152"/>
    <mergeCell ref="I152:J152"/>
    <mergeCell ref="K152:L152"/>
    <mergeCell ref="I157:J157"/>
    <mergeCell ref="K157:L157"/>
    <mergeCell ref="G158:H158"/>
    <mergeCell ref="I158:J158"/>
    <mergeCell ref="K158:L158"/>
    <mergeCell ref="G153:H153"/>
    <mergeCell ref="I153:J153"/>
    <mergeCell ref="K153:L153"/>
    <mergeCell ref="G154:H154"/>
    <mergeCell ref="I154:J154"/>
    <mergeCell ref="K154:L154"/>
    <mergeCell ref="G155:H155"/>
    <mergeCell ref="I155:J155"/>
    <mergeCell ref="K155:L155"/>
    <mergeCell ref="H228:I228"/>
    <mergeCell ref="G168:H168"/>
    <mergeCell ref="I168:J168"/>
    <mergeCell ref="K168:L168"/>
    <mergeCell ref="G169:H169"/>
    <mergeCell ref="C2:F2"/>
    <mergeCell ref="C3:F3"/>
    <mergeCell ref="H3:J3"/>
    <mergeCell ref="L3:N3"/>
    <mergeCell ref="K2:L2"/>
    <mergeCell ref="I169:J169"/>
    <mergeCell ref="K169:L169"/>
    <mergeCell ref="G166:H166"/>
    <mergeCell ref="I166:J166"/>
    <mergeCell ref="G170:H170"/>
    <mergeCell ref="I170:J170"/>
    <mergeCell ref="K170:L170"/>
    <mergeCell ref="K164:L164"/>
    <mergeCell ref="G165:H165"/>
    <mergeCell ref="I165:J165"/>
    <mergeCell ref="K166:L166"/>
    <mergeCell ref="G167:H167"/>
    <mergeCell ref="I167:J167"/>
    <mergeCell ref="K167:L167"/>
    <mergeCell ref="G164:H164"/>
    <mergeCell ref="I164:J164"/>
    <mergeCell ref="E1:H1"/>
    <mergeCell ref="H227:I227"/>
    <mergeCell ref="K165:L165"/>
    <mergeCell ref="G162:H162"/>
    <mergeCell ref="I162:J162"/>
    <mergeCell ref="K162:L162"/>
    <mergeCell ref="G163:H163"/>
    <mergeCell ref="I163:J163"/>
    <mergeCell ref="G159:H159"/>
    <mergeCell ref="I159:J159"/>
    <mergeCell ref="K159:L159"/>
    <mergeCell ref="K163:L163"/>
    <mergeCell ref="G160:H160"/>
    <mergeCell ref="I160:J160"/>
    <mergeCell ref="K160:L160"/>
    <mergeCell ref="G161:H161"/>
    <mergeCell ref="I161:J161"/>
    <mergeCell ref="K161:L161"/>
    <mergeCell ref="G156:H156"/>
    <mergeCell ref="I156:J156"/>
    <mergeCell ref="K156:L156"/>
    <mergeCell ref="G157:H157"/>
  </mergeCells>
  <phoneticPr fontId="3"/>
  <pageMargins left="0.35" right="0.31" top="0.55000000000000004" bottom="0.49" header="0.3" footer="0.3"/>
  <pageSetup paperSize="9" scale="69" orientation="portrait"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149"/>
  <sheetViews>
    <sheetView zoomScale="90" zoomScaleNormal="90" workbookViewId="0">
      <selection activeCell="M8" sqref="M8"/>
    </sheetView>
  </sheetViews>
  <sheetFormatPr baseColWidth="10" defaultColWidth="10.6640625" defaultRowHeight="18"/>
  <cols>
    <col min="1" max="6" width="10.83203125" style="200" customWidth="1"/>
    <col min="7" max="7" width="11.6640625" style="200" bestFit="1" customWidth="1"/>
    <col min="8" max="11" width="11.6640625" style="200" customWidth="1"/>
    <col min="12" max="12" width="13.1640625" style="200" bestFit="1" customWidth="1"/>
    <col min="13" max="22" width="10.83203125" style="200" customWidth="1"/>
    <col min="23" max="23" width="12.5" style="205" bestFit="1" customWidth="1"/>
    <col min="24" max="24" width="10.83203125" style="214" customWidth="1"/>
    <col min="25" max="25" width="11.6640625" style="205" bestFit="1" customWidth="1"/>
    <col min="26" max="26" width="10.83203125" style="214" customWidth="1"/>
    <col min="27" max="27" width="11.6640625" style="205" bestFit="1" customWidth="1"/>
    <col min="28" max="28" width="10.83203125" style="214" customWidth="1"/>
    <col min="29" max="29" width="10.83203125" style="35" customWidth="1"/>
  </cols>
  <sheetData>
    <row r="1" spans="1:28" ht="25" customHeight="1">
      <c r="A1" s="199"/>
      <c r="B1" s="418" t="s">
        <v>67</v>
      </c>
      <c r="C1" s="418"/>
      <c r="D1" s="418"/>
      <c r="E1" s="418"/>
      <c r="G1" s="419" t="s">
        <v>67</v>
      </c>
      <c r="H1" s="419"/>
      <c r="I1" s="419"/>
      <c r="J1" s="419"/>
      <c r="K1" s="419"/>
      <c r="L1" s="419"/>
      <c r="M1" s="419"/>
      <c r="N1" s="419"/>
      <c r="Q1" s="418" t="s">
        <v>68</v>
      </c>
      <c r="R1" s="418"/>
      <c r="S1" s="418"/>
      <c r="T1" s="418"/>
      <c r="V1" s="419" t="s">
        <v>83</v>
      </c>
      <c r="W1" s="419"/>
      <c r="X1" s="419"/>
      <c r="Y1" s="419"/>
      <c r="Z1" s="419"/>
      <c r="AA1" s="419"/>
      <c r="AB1" s="419"/>
    </row>
    <row r="2" spans="1:28" ht="25" customHeight="1">
      <c r="A2" s="199"/>
      <c r="B2" s="420" t="s">
        <v>70</v>
      </c>
      <c r="C2" s="421" t="s">
        <v>91</v>
      </c>
      <c r="D2" s="421" t="s">
        <v>92</v>
      </c>
      <c r="E2" s="421" t="s">
        <v>71</v>
      </c>
      <c r="G2" s="422" t="s">
        <v>70</v>
      </c>
      <c r="H2" s="217" t="s">
        <v>232</v>
      </c>
      <c r="I2" s="217"/>
      <c r="J2" s="217" t="s">
        <v>50</v>
      </c>
      <c r="K2" s="217"/>
      <c r="L2" s="423" t="s">
        <v>71</v>
      </c>
      <c r="M2" s="201"/>
      <c r="N2" s="201"/>
      <c r="Q2" s="420" t="s">
        <v>70</v>
      </c>
      <c r="R2" s="421" t="s">
        <v>91</v>
      </c>
      <c r="S2" s="421" t="s">
        <v>93</v>
      </c>
      <c r="T2" s="421" t="s">
        <v>71</v>
      </c>
      <c r="V2" s="422" t="s">
        <v>70</v>
      </c>
      <c r="W2" s="423" t="s">
        <v>94</v>
      </c>
      <c r="X2" s="202"/>
      <c r="Y2" s="423" t="s">
        <v>95</v>
      </c>
      <c r="Z2" s="202"/>
      <c r="AA2" s="423" t="s">
        <v>71</v>
      </c>
      <c r="AB2" s="202"/>
    </row>
    <row r="3" spans="1:28" ht="25" customHeight="1">
      <c r="A3" s="199"/>
      <c r="B3" s="420"/>
      <c r="C3" s="421"/>
      <c r="D3" s="421"/>
      <c r="E3" s="421"/>
      <c r="G3" s="422"/>
      <c r="H3" s="217"/>
      <c r="I3" s="217"/>
      <c r="J3" s="217"/>
      <c r="K3" s="217"/>
      <c r="L3" s="423"/>
      <c r="M3" s="201"/>
      <c r="N3" s="201"/>
      <c r="Q3" s="420"/>
      <c r="R3" s="421"/>
      <c r="S3" s="421"/>
      <c r="T3" s="421"/>
      <c r="V3" s="422"/>
      <c r="W3" s="423"/>
      <c r="X3" s="202"/>
      <c r="Y3" s="423"/>
      <c r="Z3" s="202"/>
      <c r="AA3" s="423"/>
      <c r="AB3" s="202"/>
    </row>
    <row r="4" spans="1:28" ht="25" customHeight="1">
      <c r="A4" s="199"/>
      <c r="B4" s="203"/>
      <c r="C4" s="204"/>
      <c r="D4" s="204"/>
      <c r="E4" s="204"/>
      <c r="H4" s="205">
        <v>120</v>
      </c>
      <c r="I4" s="200">
        <v>1</v>
      </c>
      <c r="J4" s="205">
        <v>120</v>
      </c>
      <c r="K4" s="200">
        <v>1</v>
      </c>
      <c r="L4" s="205">
        <v>120</v>
      </c>
      <c r="M4" s="200">
        <v>1</v>
      </c>
      <c r="Q4" s="203"/>
      <c r="R4" s="204"/>
      <c r="S4" s="204"/>
      <c r="T4" s="204"/>
      <c r="W4" s="205">
        <v>120</v>
      </c>
      <c r="X4" s="200">
        <v>1</v>
      </c>
      <c r="Y4" s="205">
        <v>120</v>
      </c>
      <c r="Z4" s="200">
        <v>1</v>
      </c>
      <c r="AA4" s="205">
        <v>240</v>
      </c>
      <c r="AB4" s="200">
        <v>1</v>
      </c>
    </row>
    <row r="5" spans="1:28" ht="25" customHeight="1">
      <c r="A5" s="199"/>
      <c r="B5" s="206">
        <v>1</v>
      </c>
      <c r="C5" s="207">
        <v>2.6620370370370374E-3</v>
      </c>
      <c r="D5" s="207">
        <v>5.3913194444444451E-3</v>
      </c>
      <c r="E5" s="208">
        <f>C5+D5</f>
        <v>8.0533564814814825E-3</v>
      </c>
      <c r="G5" s="200">
        <v>1</v>
      </c>
      <c r="H5" s="209">
        <f>(C5/"0:0:1")</f>
        <v>230.00000000000006</v>
      </c>
      <c r="I5" s="200">
        <v>2</v>
      </c>
      <c r="J5" s="209">
        <f>(D5/"0:0:1")</f>
        <v>465.81000000000006</v>
      </c>
      <c r="K5" s="200">
        <v>2</v>
      </c>
      <c r="L5" s="209">
        <f t="shared" ref="L5:L24" si="0">(E5/"0:0:1")</f>
        <v>695.81000000000017</v>
      </c>
      <c r="M5" s="200">
        <v>2</v>
      </c>
      <c r="N5" s="335"/>
      <c r="Q5" s="206">
        <v>1</v>
      </c>
      <c r="R5" s="207">
        <v>2.8217592592592595E-3</v>
      </c>
      <c r="S5" s="207">
        <v>2.8761574074074071E-3</v>
      </c>
      <c r="T5" s="208">
        <v>5.6979166666666671E-3</v>
      </c>
      <c r="V5" s="200">
        <v>1</v>
      </c>
      <c r="W5" s="209">
        <f>(R5/"0:0:1")</f>
        <v>243.80000000000004</v>
      </c>
      <c r="X5" s="200">
        <v>2</v>
      </c>
      <c r="Y5" s="209">
        <f t="shared" ref="Y5:Y24" si="1">(S5/"0:0:1")</f>
        <v>248.5</v>
      </c>
      <c r="Z5" s="200">
        <v>2</v>
      </c>
      <c r="AA5" s="209">
        <f>(T5/"0:0:1")</f>
        <v>492.30000000000007</v>
      </c>
      <c r="AB5" s="200">
        <v>2</v>
      </c>
    </row>
    <row r="6" spans="1:28" ht="25" customHeight="1">
      <c r="A6" s="199"/>
      <c r="B6" s="210">
        <v>2</v>
      </c>
      <c r="C6" s="211">
        <v>2.7019675925925926E-3</v>
      </c>
      <c r="D6" s="211">
        <v>5.4721892361111113E-3</v>
      </c>
      <c r="E6" s="212">
        <f>C6+D6</f>
        <v>8.1741568287037047E-3</v>
      </c>
      <c r="G6" s="200">
        <v>2</v>
      </c>
      <c r="H6" s="209">
        <f>(C6/"0:0:1")</f>
        <v>233.45000000000002</v>
      </c>
      <c r="I6" s="200">
        <v>3</v>
      </c>
      <c r="J6" s="209">
        <f>(D6/"0:0:1")</f>
        <v>472.79715000000004</v>
      </c>
      <c r="K6" s="200">
        <v>3</v>
      </c>
      <c r="L6" s="209">
        <f>(E6/"0:0:1")</f>
        <v>706.24715000000015</v>
      </c>
      <c r="M6" s="200">
        <v>3</v>
      </c>
      <c r="N6" s="335"/>
      <c r="O6" s="335"/>
      <c r="Q6" s="210">
        <v>2</v>
      </c>
      <c r="R6" s="211">
        <v>2.9064120370370372E-3</v>
      </c>
      <c r="S6" s="211">
        <v>2.9624421296296295E-3</v>
      </c>
      <c r="T6" s="212">
        <v>5.8688541666666663E-3</v>
      </c>
      <c r="V6" s="200">
        <v>2</v>
      </c>
      <c r="W6" s="209">
        <f t="shared" ref="W6:W24" si="2">(R6/"0:0:1")</f>
        <v>251.11400000000003</v>
      </c>
      <c r="X6" s="200">
        <v>3</v>
      </c>
      <c r="Y6" s="209">
        <f t="shared" si="1"/>
        <v>255.95500000000001</v>
      </c>
      <c r="Z6" s="200">
        <v>3</v>
      </c>
      <c r="AA6" s="209">
        <f t="shared" ref="AA6:AA24" si="3">(T6/"0:0:1")</f>
        <v>507.06900000000002</v>
      </c>
      <c r="AB6" s="200">
        <v>3</v>
      </c>
    </row>
    <row r="7" spans="1:28" ht="25" customHeight="1">
      <c r="A7" s="199"/>
      <c r="B7" s="206">
        <v>3</v>
      </c>
      <c r="C7" s="207">
        <v>2.7418981481481478E-3</v>
      </c>
      <c r="D7" s="207">
        <v>5.5530590277777774E-3</v>
      </c>
      <c r="E7" s="208">
        <f>C7+D7</f>
        <v>8.2949571759259252E-3</v>
      </c>
      <c r="G7" s="200">
        <v>3</v>
      </c>
      <c r="H7" s="209">
        <f t="shared" ref="H7:H52" si="4">(C7/"0:0:1")</f>
        <v>236.89999999999998</v>
      </c>
      <c r="I7" s="200">
        <v>4</v>
      </c>
      <c r="J7" s="209">
        <f t="shared" ref="J7:J53" si="5">(D7/"0:0:1")</f>
        <v>479.78429999999997</v>
      </c>
      <c r="K7" s="200">
        <v>4</v>
      </c>
      <c r="L7" s="209">
        <f t="shared" si="0"/>
        <v>716.68430000000001</v>
      </c>
      <c r="M7" s="200">
        <v>4</v>
      </c>
      <c r="N7" s="335"/>
      <c r="Q7" s="206">
        <v>3</v>
      </c>
      <c r="R7" s="207">
        <v>2.9910648148148153E-3</v>
      </c>
      <c r="S7" s="207">
        <v>3.0487268518518515E-3</v>
      </c>
      <c r="T7" s="208">
        <v>6.0397916666666673E-3</v>
      </c>
      <c r="V7" s="200">
        <v>3</v>
      </c>
      <c r="W7" s="209">
        <f t="shared" si="2"/>
        <v>258.42800000000005</v>
      </c>
      <c r="X7" s="200">
        <v>4</v>
      </c>
      <c r="Y7" s="209">
        <f t="shared" si="1"/>
        <v>263.40999999999997</v>
      </c>
      <c r="Z7" s="200">
        <v>4</v>
      </c>
      <c r="AA7" s="209">
        <f t="shared" si="3"/>
        <v>521.83800000000008</v>
      </c>
      <c r="AB7" s="200">
        <v>4</v>
      </c>
    </row>
    <row r="8" spans="1:28" ht="25" customHeight="1">
      <c r="A8" s="199"/>
      <c r="B8" s="210">
        <v>4</v>
      </c>
      <c r="C8" s="211">
        <v>2.7818287037037035E-3</v>
      </c>
      <c r="D8" s="211">
        <v>5.6339288194444436E-3</v>
      </c>
      <c r="E8" s="212">
        <f>C8+D8</f>
        <v>8.4157575231481475E-3</v>
      </c>
      <c r="G8" s="200">
        <v>4</v>
      </c>
      <c r="H8" s="209">
        <f t="shared" si="4"/>
        <v>240.35</v>
      </c>
      <c r="I8" s="200">
        <v>5</v>
      </c>
      <c r="J8" s="209">
        <f t="shared" si="5"/>
        <v>486.77144999999996</v>
      </c>
      <c r="K8" s="200">
        <v>5</v>
      </c>
      <c r="L8" s="209">
        <f t="shared" si="0"/>
        <v>727.12144999999998</v>
      </c>
      <c r="M8" s="200">
        <v>5</v>
      </c>
      <c r="N8" s="335"/>
      <c r="Q8" s="210">
        <v>4</v>
      </c>
      <c r="R8" s="211">
        <v>3.075717592592593E-3</v>
      </c>
      <c r="S8" s="211">
        <v>3.1350115740740739E-3</v>
      </c>
      <c r="T8" s="212">
        <v>6.2107291666666665E-3</v>
      </c>
      <c r="V8" s="200">
        <v>4</v>
      </c>
      <c r="W8" s="209">
        <f t="shared" si="2"/>
        <v>265.74200000000008</v>
      </c>
      <c r="X8" s="200">
        <v>5</v>
      </c>
      <c r="Y8" s="209">
        <f t="shared" si="1"/>
        <v>270.86500000000001</v>
      </c>
      <c r="Z8" s="200">
        <v>5</v>
      </c>
      <c r="AA8" s="209">
        <f t="shared" si="3"/>
        <v>536.60699999999997</v>
      </c>
      <c r="AB8" s="200">
        <v>5</v>
      </c>
    </row>
    <row r="9" spans="1:28" ht="25" customHeight="1">
      <c r="A9" s="199"/>
      <c r="B9" s="206">
        <v>5</v>
      </c>
      <c r="C9" s="207">
        <v>2.8217592592592587E-3</v>
      </c>
      <c r="D9" s="207">
        <v>5.7147986111111097E-3</v>
      </c>
      <c r="E9" s="208">
        <f t="shared" ref="E9:E34" si="6">C9+D9</f>
        <v>8.536557870370368E-3</v>
      </c>
      <c r="G9" s="200">
        <v>5</v>
      </c>
      <c r="H9" s="209">
        <f t="shared" si="4"/>
        <v>243.79999999999995</v>
      </c>
      <c r="I9" s="200">
        <v>6</v>
      </c>
      <c r="J9" s="209">
        <f t="shared" si="5"/>
        <v>493.75859999999989</v>
      </c>
      <c r="K9" s="200">
        <v>6</v>
      </c>
      <c r="L9" s="209">
        <f t="shared" si="0"/>
        <v>737.55859999999984</v>
      </c>
      <c r="M9" s="200">
        <v>6</v>
      </c>
      <c r="N9" s="335"/>
      <c r="Q9" s="206">
        <v>5</v>
      </c>
      <c r="R9" s="207">
        <v>3.1603703703703711E-3</v>
      </c>
      <c r="S9" s="207">
        <v>3.2212962962962963E-3</v>
      </c>
      <c r="T9" s="208">
        <v>6.3816666666666674E-3</v>
      </c>
      <c r="V9" s="200">
        <v>5</v>
      </c>
      <c r="W9" s="209">
        <f t="shared" si="2"/>
        <v>273.0560000000001</v>
      </c>
      <c r="X9" s="200">
        <v>6</v>
      </c>
      <c r="Y9" s="209">
        <f t="shared" si="1"/>
        <v>278.32</v>
      </c>
      <c r="Z9" s="200">
        <v>6</v>
      </c>
      <c r="AA9" s="209">
        <f t="shared" si="3"/>
        <v>551.37600000000009</v>
      </c>
      <c r="AB9" s="200">
        <v>6</v>
      </c>
    </row>
    <row r="10" spans="1:28" ht="25" customHeight="1">
      <c r="A10" s="199"/>
      <c r="B10" s="210">
        <v>6</v>
      </c>
      <c r="C10" s="211">
        <v>2.8616898148148139E-3</v>
      </c>
      <c r="D10" s="211">
        <v>5.7956684027777759E-3</v>
      </c>
      <c r="E10" s="212">
        <f t="shared" si="6"/>
        <v>8.6573582175925902E-3</v>
      </c>
      <c r="G10" s="200">
        <v>6</v>
      </c>
      <c r="H10" s="209">
        <f t="shared" si="4"/>
        <v>247.24999999999994</v>
      </c>
      <c r="I10" s="200">
        <v>7</v>
      </c>
      <c r="J10" s="209">
        <f t="shared" si="5"/>
        <v>500.74574999999987</v>
      </c>
      <c r="K10" s="200">
        <v>7</v>
      </c>
      <c r="L10" s="209">
        <f t="shared" si="0"/>
        <v>747.99574999999982</v>
      </c>
      <c r="M10" s="200">
        <v>7</v>
      </c>
      <c r="N10" s="335"/>
      <c r="Q10" s="210">
        <v>6</v>
      </c>
      <c r="R10" s="211">
        <v>3.2450231481481488E-3</v>
      </c>
      <c r="S10" s="211">
        <v>3.3075810185185187E-3</v>
      </c>
      <c r="T10" s="212">
        <v>6.5526041666666675E-3</v>
      </c>
      <c r="V10" s="200">
        <v>6</v>
      </c>
      <c r="W10" s="209">
        <f t="shared" si="2"/>
        <v>280.37000000000006</v>
      </c>
      <c r="X10" s="200">
        <v>7</v>
      </c>
      <c r="Y10" s="209">
        <f t="shared" si="1"/>
        <v>285.77500000000003</v>
      </c>
      <c r="Z10" s="200">
        <v>7</v>
      </c>
      <c r="AA10" s="209">
        <f t="shared" si="3"/>
        <v>566.1450000000001</v>
      </c>
      <c r="AB10" s="200">
        <v>7</v>
      </c>
    </row>
    <row r="11" spans="1:28" ht="25" customHeight="1">
      <c r="A11" s="199"/>
      <c r="B11" s="206">
        <v>7</v>
      </c>
      <c r="C11" s="207">
        <v>2.9016203703703691E-3</v>
      </c>
      <c r="D11" s="207">
        <v>5.876538194444442E-3</v>
      </c>
      <c r="E11" s="208">
        <f t="shared" si="6"/>
        <v>8.7781585648148107E-3</v>
      </c>
      <c r="G11" s="200">
        <v>7</v>
      </c>
      <c r="H11" s="209">
        <f t="shared" si="4"/>
        <v>250.6999999999999</v>
      </c>
      <c r="I11" s="200">
        <v>8</v>
      </c>
      <c r="J11" s="209">
        <f t="shared" si="5"/>
        <v>507.7328999999998</v>
      </c>
      <c r="K11" s="200">
        <v>8</v>
      </c>
      <c r="L11" s="209">
        <f t="shared" si="0"/>
        <v>758.43289999999968</v>
      </c>
      <c r="M11" s="200">
        <v>8</v>
      </c>
      <c r="N11" s="335"/>
      <c r="Q11" s="206">
        <v>7</v>
      </c>
      <c r="R11" s="207">
        <v>3.3296759259259269E-3</v>
      </c>
      <c r="S11" s="207">
        <v>3.3938657407407407E-3</v>
      </c>
      <c r="T11" s="208">
        <v>6.7235416666666676E-3</v>
      </c>
      <c r="V11" s="200">
        <v>7</v>
      </c>
      <c r="W11" s="209">
        <f t="shared" si="2"/>
        <v>287.68400000000008</v>
      </c>
      <c r="X11" s="200">
        <v>8</v>
      </c>
      <c r="Y11" s="209">
        <f t="shared" si="1"/>
        <v>293.23</v>
      </c>
      <c r="Z11" s="200">
        <v>8</v>
      </c>
      <c r="AA11" s="209">
        <f t="shared" si="3"/>
        <v>580.9140000000001</v>
      </c>
      <c r="AB11" s="200">
        <v>8</v>
      </c>
    </row>
    <row r="12" spans="1:28" ht="25" customHeight="1">
      <c r="A12" s="199"/>
      <c r="B12" s="210">
        <v>8</v>
      </c>
      <c r="C12" s="211">
        <v>2.9415509259259247E-3</v>
      </c>
      <c r="D12" s="211">
        <v>5.9574079861111082E-3</v>
      </c>
      <c r="E12" s="212">
        <f t="shared" si="6"/>
        <v>8.8989589120370329E-3</v>
      </c>
      <c r="G12" s="200">
        <v>8</v>
      </c>
      <c r="H12" s="209">
        <f t="shared" si="4"/>
        <v>254.14999999999992</v>
      </c>
      <c r="I12" s="200">
        <v>9</v>
      </c>
      <c r="J12" s="209">
        <f>(D12/"0:0:1")</f>
        <v>514.72004999999979</v>
      </c>
      <c r="K12" s="200">
        <v>9</v>
      </c>
      <c r="L12" s="209">
        <f t="shared" si="0"/>
        <v>768.87004999999965</v>
      </c>
      <c r="M12" s="200">
        <v>9</v>
      </c>
      <c r="N12" s="335"/>
      <c r="Q12" s="210">
        <v>8</v>
      </c>
      <c r="R12" s="211">
        <v>3.4143287037037046E-3</v>
      </c>
      <c r="S12" s="211">
        <v>3.4801504629629631E-3</v>
      </c>
      <c r="T12" s="212">
        <v>6.8944791666666677E-3</v>
      </c>
      <c r="V12" s="200">
        <v>8</v>
      </c>
      <c r="W12" s="209">
        <f t="shared" si="2"/>
        <v>294.9980000000001</v>
      </c>
      <c r="X12" s="200">
        <v>9</v>
      </c>
      <c r="Y12" s="209">
        <f t="shared" si="1"/>
        <v>300.685</v>
      </c>
      <c r="Z12" s="200">
        <v>9</v>
      </c>
      <c r="AA12" s="209">
        <f t="shared" si="3"/>
        <v>595.68300000000011</v>
      </c>
      <c r="AB12" s="200">
        <v>9</v>
      </c>
    </row>
    <row r="13" spans="1:28" ht="25" customHeight="1">
      <c r="A13" s="199"/>
      <c r="B13" s="206">
        <v>9</v>
      </c>
      <c r="C13" s="207">
        <v>2.9814814814814799E-3</v>
      </c>
      <c r="D13" s="207">
        <v>6.0382777777777744E-3</v>
      </c>
      <c r="E13" s="208">
        <f t="shared" si="6"/>
        <v>9.0197592592592551E-3</v>
      </c>
      <c r="G13" s="200">
        <v>9</v>
      </c>
      <c r="H13" s="209">
        <f t="shared" si="4"/>
        <v>257.59999999999985</v>
      </c>
      <c r="I13" s="200">
        <v>10</v>
      </c>
      <c r="J13" s="209">
        <f t="shared" si="5"/>
        <v>521.70719999999972</v>
      </c>
      <c r="K13" s="200">
        <v>10</v>
      </c>
      <c r="L13" s="209">
        <f t="shared" si="0"/>
        <v>779.30719999999974</v>
      </c>
      <c r="M13" s="200">
        <v>10</v>
      </c>
      <c r="N13" s="335"/>
      <c r="Q13" s="206">
        <v>9</v>
      </c>
      <c r="R13" s="207">
        <v>3.4989814814814823E-3</v>
      </c>
      <c r="S13" s="207">
        <v>3.5664351851851855E-3</v>
      </c>
      <c r="T13" s="208">
        <v>7.0654166666666678E-3</v>
      </c>
      <c r="V13" s="200">
        <v>9</v>
      </c>
      <c r="W13" s="209">
        <f t="shared" si="2"/>
        <v>302.31200000000007</v>
      </c>
      <c r="X13" s="200">
        <v>10</v>
      </c>
      <c r="Y13" s="209">
        <f t="shared" si="1"/>
        <v>308.14000000000004</v>
      </c>
      <c r="Z13" s="200">
        <v>10</v>
      </c>
      <c r="AA13" s="209">
        <f t="shared" si="3"/>
        <v>610.45200000000011</v>
      </c>
      <c r="AB13" s="200">
        <v>10</v>
      </c>
    </row>
    <row r="14" spans="1:28" ht="25" customHeight="1">
      <c r="A14" s="199"/>
      <c r="B14" s="210">
        <v>10</v>
      </c>
      <c r="C14" s="211">
        <v>3.0214120370370351E-3</v>
      </c>
      <c r="D14" s="211">
        <v>6.1191475694444405E-3</v>
      </c>
      <c r="E14" s="212">
        <f t="shared" si="6"/>
        <v>9.1405596064814756E-3</v>
      </c>
      <c r="G14" s="200">
        <v>10</v>
      </c>
      <c r="H14" s="209">
        <f t="shared" si="4"/>
        <v>261.04999999999984</v>
      </c>
      <c r="I14" s="200">
        <v>11</v>
      </c>
      <c r="J14" s="209">
        <f t="shared" si="5"/>
        <v>528.69434999999964</v>
      </c>
      <c r="K14" s="200">
        <v>11</v>
      </c>
      <c r="L14" s="209">
        <f t="shared" si="0"/>
        <v>789.74434999999949</v>
      </c>
      <c r="M14" s="200">
        <v>11</v>
      </c>
      <c r="N14" s="335"/>
      <c r="Q14" s="210">
        <v>10</v>
      </c>
      <c r="R14" s="211">
        <v>3.5836342592592604E-3</v>
      </c>
      <c r="S14" s="211">
        <v>3.6527199074074079E-3</v>
      </c>
      <c r="T14" s="212">
        <v>7.2363541666666687E-3</v>
      </c>
      <c r="V14" s="200">
        <v>10</v>
      </c>
      <c r="W14" s="209">
        <f t="shared" si="2"/>
        <v>309.62600000000009</v>
      </c>
      <c r="X14" s="200">
        <v>11</v>
      </c>
      <c r="Y14" s="209">
        <f t="shared" si="1"/>
        <v>315.59500000000008</v>
      </c>
      <c r="Z14" s="200">
        <v>11</v>
      </c>
      <c r="AA14" s="209">
        <f t="shared" si="3"/>
        <v>625.22100000000023</v>
      </c>
      <c r="AB14" s="200">
        <v>11</v>
      </c>
    </row>
    <row r="15" spans="1:28" ht="25" customHeight="1">
      <c r="A15" s="199"/>
      <c r="B15" s="206">
        <v>11</v>
      </c>
      <c r="C15" s="207">
        <v>3.0613425925925903E-3</v>
      </c>
      <c r="D15" s="207">
        <v>6.2000173611111067E-3</v>
      </c>
      <c r="E15" s="208">
        <f t="shared" si="6"/>
        <v>9.2613599537036961E-3</v>
      </c>
      <c r="G15" s="200">
        <v>11</v>
      </c>
      <c r="H15" s="209">
        <f t="shared" si="4"/>
        <v>264.49999999999983</v>
      </c>
      <c r="I15" s="200">
        <v>12</v>
      </c>
      <c r="J15" s="209">
        <f t="shared" si="5"/>
        <v>535.68149999999969</v>
      </c>
      <c r="K15" s="200">
        <v>12</v>
      </c>
      <c r="L15" s="209">
        <f t="shared" si="0"/>
        <v>800.18149999999935</v>
      </c>
      <c r="M15" s="200">
        <v>12</v>
      </c>
      <c r="N15" s="335"/>
      <c r="Q15" s="206">
        <v>11</v>
      </c>
      <c r="R15" s="207">
        <v>3.668287037037038E-3</v>
      </c>
      <c r="S15" s="207">
        <v>3.7390046296296299E-3</v>
      </c>
      <c r="T15" s="208">
        <v>7.4072916666666679E-3</v>
      </c>
      <c r="V15" s="200">
        <v>11</v>
      </c>
      <c r="W15" s="209">
        <f t="shared" si="2"/>
        <v>316.94000000000011</v>
      </c>
      <c r="X15" s="200">
        <v>12</v>
      </c>
      <c r="Y15" s="209">
        <f t="shared" si="1"/>
        <v>323.05</v>
      </c>
      <c r="Z15" s="200">
        <v>12</v>
      </c>
      <c r="AA15" s="209">
        <f t="shared" si="3"/>
        <v>639.99000000000012</v>
      </c>
      <c r="AB15" s="200">
        <v>12</v>
      </c>
    </row>
    <row r="16" spans="1:28" ht="25" customHeight="1">
      <c r="A16" s="199"/>
      <c r="B16" s="210">
        <v>12</v>
      </c>
      <c r="C16" s="211">
        <v>3.1012731481481455E-3</v>
      </c>
      <c r="D16" s="211">
        <v>6.2808871527777728E-3</v>
      </c>
      <c r="E16" s="212">
        <f t="shared" si="6"/>
        <v>9.3821603009259184E-3</v>
      </c>
      <c r="G16" s="200">
        <v>12</v>
      </c>
      <c r="H16" s="209">
        <f t="shared" si="4"/>
        <v>267.94999999999976</v>
      </c>
      <c r="I16" s="200">
        <v>13</v>
      </c>
      <c r="J16" s="209">
        <f t="shared" si="5"/>
        <v>542.66864999999962</v>
      </c>
      <c r="K16" s="200">
        <v>13</v>
      </c>
      <c r="L16" s="209">
        <f t="shared" si="0"/>
        <v>810.61864999999943</v>
      </c>
      <c r="M16" s="200">
        <v>13</v>
      </c>
      <c r="N16" s="335"/>
      <c r="Q16" s="210">
        <v>12</v>
      </c>
      <c r="R16" s="211">
        <v>3.7529398148148162E-3</v>
      </c>
      <c r="S16" s="211">
        <v>3.8252893518518523E-3</v>
      </c>
      <c r="T16" s="212">
        <v>7.5782291666666689E-3</v>
      </c>
      <c r="V16" s="200">
        <v>12</v>
      </c>
      <c r="W16" s="209">
        <f t="shared" si="2"/>
        <v>324.25400000000013</v>
      </c>
      <c r="X16" s="200">
        <v>13</v>
      </c>
      <c r="Y16" s="209">
        <f t="shared" si="1"/>
        <v>330.50500000000005</v>
      </c>
      <c r="Z16" s="200">
        <v>13</v>
      </c>
      <c r="AA16" s="209">
        <f t="shared" si="3"/>
        <v>654.75900000000024</v>
      </c>
      <c r="AB16" s="200">
        <v>13</v>
      </c>
    </row>
    <row r="17" spans="1:28" ht="25" customHeight="1">
      <c r="A17" s="199"/>
      <c r="B17" s="206">
        <v>13</v>
      </c>
      <c r="C17" s="207">
        <v>3.1412037037037012E-3</v>
      </c>
      <c r="D17" s="207">
        <v>6.361756944444439E-3</v>
      </c>
      <c r="E17" s="208">
        <f t="shared" si="6"/>
        <v>9.5029606481481406E-3</v>
      </c>
      <c r="G17" s="200">
        <v>13</v>
      </c>
      <c r="H17" s="209">
        <f t="shared" si="4"/>
        <v>271.39999999999981</v>
      </c>
      <c r="I17" s="200">
        <v>14</v>
      </c>
      <c r="J17" s="209">
        <f t="shared" si="5"/>
        <v>549.65579999999954</v>
      </c>
      <c r="K17" s="200">
        <v>14</v>
      </c>
      <c r="L17" s="209">
        <f t="shared" si="0"/>
        <v>821.05579999999941</v>
      </c>
      <c r="M17" s="200">
        <v>14</v>
      </c>
      <c r="N17" s="335"/>
      <c r="Q17" s="206">
        <v>13</v>
      </c>
      <c r="R17" s="207">
        <v>3.8375925925925938E-3</v>
      </c>
      <c r="S17" s="207">
        <v>3.9115740740740743E-3</v>
      </c>
      <c r="T17" s="208">
        <v>7.7491666666666681E-3</v>
      </c>
      <c r="V17" s="200">
        <v>13</v>
      </c>
      <c r="W17" s="209">
        <f t="shared" si="2"/>
        <v>331.5680000000001</v>
      </c>
      <c r="X17" s="200">
        <v>14</v>
      </c>
      <c r="Y17" s="209">
        <f t="shared" si="1"/>
        <v>337.96000000000004</v>
      </c>
      <c r="Z17" s="200">
        <v>14</v>
      </c>
      <c r="AA17" s="209">
        <f t="shared" si="3"/>
        <v>669.52800000000013</v>
      </c>
      <c r="AB17" s="200">
        <v>14</v>
      </c>
    </row>
    <row r="18" spans="1:28" ht="25" customHeight="1">
      <c r="A18" s="199"/>
      <c r="B18" s="210">
        <v>14</v>
      </c>
      <c r="C18" s="211">
        <v>3.1811342592592564E-3</v>
      </c>
      <c r="D18" s="211">
        <v>6.4426267361111051E-3</v>
      </c>
      <c r="E18" s="212">
        <f t="shared" si="6"/>
        <v>9.6237609953703611E-3</v>
      </c>
      <c r="G18" s="200">
        <v>14</v>
      </c>
      <c r="H18" s="209">
        <f t="shared" si="4"/>
        <v>274.84999999999974</v>
      </c>
      <c r="I18" s="200">
        <v>15</v>
      </c>
      <c r="J18" s="209">
        <f t="shared" si="5"/>
        <v>556.64294999999947</v>
      </c>
      <c r="K18" s="200">
        <v>15</v>
      </c>
      <c r="L18" s="209">
        <f t="shared" si="0"/>
        <v>831.49294999999927</v>
      </c>
      <c r="M18" s="200">
        <v>15</v>
      </c>
      <c r="N18" s="335"/>
      <c r="Q18" s="210">
        <v>14</v>
      </c>
      <c r="R18" s="211">
        <v>3.9222453703703719E-3</v>
      </c>
      <c r="S18" s="211">
        <v>3.9978587962962971E-3</v>
      </c>
      <c r="T18" s="212">
        <v>7.920104166666669E-3</v>
      </c>
      <c r="V18" s="200">
        <v>14</v>
      </c>
      <c r="W18" s="209">
        <f t="shared" si="2"/>
        <v>338.88200000000018</v>
      </c>
      <c r="X18" s="200">
        <v>15</v>
      </c>
      <c r="Y18" s="209">
        <f t="shared" si="1"/>
        <v>345.41500000000008</v>
      </c>
      <c r="Z18" s="200">
        <v>15</v>
      </c>
      <c r="AA18" s="209">
        <f t="shared" si="3"/>
        <v>684.29700000000025</v>
      </c>
      <c r="AB18" s="200">
        <v>15</v>
      </c>
    </row>
    <row r="19" spans="1:28" ht="25" customHeight="1">
      <c r="A19" s="199"/>
      <c r="B19" s="206">
        <v>15</v>
      </c>
      <c r="C19" s="207">
        <v>3.2210648148148116E-3</v>
      </c>
      <c r="D19" s="207">
        <v>6.5234965277777713E-3</v>
      </c>
      <c r="E19" s="208">
        <f t="shared" si="6"/>
        <v>9.7445613425925833E-3</v>
      </c>
      <c r="G19" s="200">
        <v>15</v>
      </c>
      <c r="H19" s="209">
        <f t="shared" si="4"/>
        <v>278.29999999999973</v>
      </c>
      <c r="I19" s="200">
        <v>16</v>
      </c>
      <c r="J19" s="209">
        <f t="shared" si="5"/>
        <v>563.63009999999952</v>
      </c>
      <c r="K19" s="200">
        <v>16</v>
      </c>
      <c r="L19" s="209">
        <f t="shared" si="0"/>
        <v>841.93009999999924</v>
      </c>
      <c r="M19" s="200">
        <v>16</v>
      </c>
      <c r="N19" s="335"/>
      <c r="Q19" s="206">
        <v>15</v>
      </c>
      <c r="R19" s="207">
        <v>4.0068981481481492E-3</v>
      </c>
      <c r="S19" s="207">
        <v>4.0841435185185191E-3</v>
      </c>
      <c r="T19" s="208">
        <v>8.0910416666666683E-3</v>
      </c>
      <c r="V19" s="200">
        <v>15</v>
      </c>
      <c r="W19" s="209">
        <f t="shared" si="2"/>
        <v>346.19600000000008</v>
      </c>
      <c r="X19" s="200">
        <v>16</v>
      </c>
      <c r="Y19" s="209">
        <f t="shared" si="1"/>
        <v>352.87000000000006</v>
      </c>
      <c r="Z19" s="200">
        <v>16</v>
      </c>
      <c r="AA19" s="209">
        <f t="shared" si="3"/>
        <v>699.06600000000014</v>
      </c>
      <c r="AB19" s="200">
        <v>16</v>
      </c>
    </row>
    <row r="20" spans="1:28" ht="25" customHeight="1">
      <c r="A20" s="199"/>
      <c r="B20" s="210">
        <v>16</v>
      </c>
      <c r="C20" s="211">
        <v>3.2609953703703668E-3</v>
      </c>
      <c r="D20" s="211">
        <v>6.6043663194444375E-3</v>
      </c>
      <c r="E20" s="212">
        <f t="shared" si="6"/>
        <v>9.8653616898148038E-3</v>
      </c>
      <c r="G20" s="200">
        <v>16</v>
      </c>
      <c r="H20" s="209">
        <f t="shared" si="4"/>
        <v>281.74999999999972</v>
      </c>
      <c r="I20" s="200">
        <v>17</v>
      </c>
      <c r="J20" s="209">
        <f t="shared" si="5"/>
        <v>570.61724999999944</v>
      </c>
      <c r="K20" s="200">
        <v>17</v>
      </c>
      <c r="L20" s="209">
        <f t="shared" si="0"/>
        <v>852.3672499999991</v>
      </c>
      <c r="M20" s="200">
        <v>17</v>
      </c>
      <c r="N20" s="335"/>
      <c r="Q20" s="210">
        <v>16</v>
      </c>
      <c r="R20" s="211">
        <v>4.0915509259259273E-3</v>
      </c>
      <c r="S20" s="211">
        <v>4.1704282407407419E-3</v>
      </c>
      <c r="T20" s="212">
        <v>8.2619791666666692E-3</v>
      </c>
      <c r="V20" s="200">
        <v>16</v>
      </c>
      <c r="W20" s="209">
        <f t="shared" si="2"/>
        <v>353.51000000000016</v>
      </c>
      <c r="X20" s="200">
        <v>17</v>
      </c>
      <c r="Y20" s="209">
        <f t="shared" si="1"/>
        <v>360.3250000000001</v>
      </c>
      <c r="Z20" s="200">
        <v>17</v>
      </c>
      <c r="AA20" s="209">
        <f t="shared" si="3"/>
        <v>713.83500000000026</v>
      </c>
      <c r="AB20" s="200">
        <v>17</v>
      </c>
    </row>
    <row r="21" spans="1:28" ht="25" customHeight="1">
      <c r="A21" s="199"/>
      <c r="B21" s="206">
        <v>17</v>
      </c>
      <c r="C21" s="207">
        <v>3.3009259259259224E-3</v>
      </c>
      <c r="D21" s="207">
        <v>6.6852361111111036E-3</v>
      </c>
      <c r="E21" s="208">
        <f t="shared" si="6"/>
        <v>9.986162037037026E-3</v>
      </c>
      <c r="G21" s="200">
        <v>17</v>
      </c>
      <c r="H21" s="209">
        <f t="shared" si="4"/>
        <v>285.1999999999997</v>
      </c>
      <c r="I21" s="200">
        <v>18</v>
      </c>
      <c r="J21" s="209">
        <f t="shared" si="5"/>
        <v>577.60439999999937</v>
      </c>
      <c r="K21" s="200">
        <v>18</v>
      </c>
      <c r="L21" s="209">
        <f t="shared" si="0"/>
        <v>862.80439999999908</v>
      </c>
      <c r="M21" s="200">
        <v>18</v>
      </c>
      <c r="N21" s="335"/>
      <c r="Q21" s="206">
        <v>17</v>
      </c>
      <c r="R21" s="207">
        <v>4.1762037037037054E-3</v>
      </c>
      <c r="S21" s="207">
        <v>4.2567129629629639E-3</v>
      </c>
      <c r="T21" s="208">
        <v>8.4329166666666684E-3</v>
      </c>
      <c r="V21" s="200">
        <v>17</v>
      </c>
      <c r="W21" s="209">
        <f t="shared" si="2"/>
        <v>360.82400000000018</v>
      </c>
      <c r="X21" s="200">
        <v>18</v>
      </c>
      <c r="Y21" s="209">
        <f t="shared" si="1"/>
        <v>367.78000000000009</v>
      </c>
      <c r="Z21" s="200">
        <v>18</v>
      </c>
      <c r="AA21" s="209">
        <f t="shared" si="3"/>
        <v>728.60400000000016</v>
      </c>
      <c r="AB21" s="200">
        <v>18</v>
      </c>
    </row>
    <row r="22" spans="1:28" ht="25" customHeight="1">
      <c r="A22" s="199"/>
      <c r="B22" s="210">
        <v>18</v>
      </c>
      <c r="C22" s="211">
        <v>3.3408564814814776E-3</v>
      </c>
      <c r="D22" s="211">
        <v>6.7661059027777698E-3</v>
      </c>
      <c r="E22" s="212">
        <f t="shared" si="6"/>
        <v>1.0106962384259247E-2</v>
      </c>
      <c r="G22" s="200">
        <v>18</v>
      </c>
      <c r="H22" s="209">
        <f t="shared" si="4"/>
        <v>288.64999999999969</v>
      </c>
      <c r="I22" s="200">
        <v>19</v>
      </c>
      <c r="J22" s="209">
        <f t="shared" si="5"/>
        <v>584.5915499999993</v>
      </c>
      <c r="K22" s="200">
        <v>19</v>
      </c>
      <c r="L22" s="209">
        <f t="shared" si="0"/>
        <v>873.24154999999894</v>
      </c>
      <c r="M22" s="200">
        <v>19</v>
      </c>
      <c r="N22" s="335"/>
      <c r="Q22" s="210">
        <v>18</v>
      </c>
      <c r="R22" s="211">
        <v>4.2608564814814835E-3</v>
      </c>
      <c r="S22" s="211">
        <v>4.3429976851851858E-3</v>
      </c>
      <c r="T22" s="212">
        <v>8.6038541666666694E-3</v>
      </c>
      <c r="V22" s="200">
        <v>18</v>
      </c>
      <c r="W22" s="209">
        <f t="shared" si="2"/>
        <v>368.1380000000002</v>
      </c>
      <c r="X22" s="200">
        <v>19</v>
      </c>
      <c r="Y22" s="209">
        <f t="shared" si="1"/>
        <v>375.23500000000007</v>
      </c>
      <c r="Z22" s="200">
        <v>19</v>
      </c>
      <c r="AA22" s="209">
        <f t="shared" si="3"/>
        <v>743.37300000000027</v>
      </c>
      <c r="AB22" s="200">
        <v>19</v>
      </c>
    </row>
    <row r="23" spans="1:28" ht="25" customHeight="1">
      <c r="A23" s="199"/>
      <c r="B23" s="206">
        <v>19</v>
      </c>
      <c r="C23" s="207">
        <v>3.3807870370370328E-3</v>
      </c>
      <c r="D23" s="207">
        <v>6.8469756944444359E-3</v>
      </c>
      <c r="E23" s="208">
        <f t="shared" si="6"/>
        <v>1.0227762731481469E-2</v>
      </c>
      <c r="G23" s="200">
        <v>19</v>
      </c>
      <c r="H23" s="209">
        <f t="shared" si="4"/>
        <v>292.09999999999962</v>
      </c>
      <c r="I23" s="200">
        <v>20</v>
      </c>
      <c r="J23" s="209">
        <f t="shared" si="5"/>
        <v>591.57869999999934</v>
      </c>
      <c r="K23" s="200">
        <v>20</v>
      </c>
      <c r="L23" s="209">
        <f t="shared" si="0"/>
        <v>883.67869999999891</v>
      </c>
      <c r="M23" s="200">
        <v>20</v>
      </c>
      <c r="N23" s="335"/>
      <c r="Q23" s="206">
        <v>19</v>
      </c>
      <c r="R23" s="207">
        <v>4.3455092592592608E-3</v>
      </c>
      <c r="S23" s="207">
        <v>4.4292824074074087E-3</v>
      </c>
      <c r="T23" s="208">
        <v>8.7747916666666703E-3</v>
      </c>
      <c r="V23" s="200">
        <v>19</v>
      </c>
      <c r="W23" s="209">
        <f t="shared" si="2"/>
        <v>375.45200000000017</v>
      </c>
      <c r="X23" s="200">
        <v>20</v>
      </c>
      <c r="Y23" s="209">
        <f t="shared" si="1"/>
        <v>382.69000000000011</v>
      </c>
      <c r="Z23" s="200">
        <v>20</v>
      </c>
      <c r="AA23" s="209">
        <f t="shared" si="3"/>
        <v>758.14200000000039</v>
      </c>
      <c r="AB23" s="200">
        <v>20</v>
      </c>
    </row>
    <row r="24" spans="1:28" ht="25" customHeight="1">
      <c r="A24" s="199"/>
      <c r="B24" s="210">
        <v>20</v>
      </c>
      <c r="C24" s="211">
        <v>3.420717592592588E-3</v>
      </c>
      <c r="D24" s="211">
        <v>6.9278454861111021E-3</v>
      </c>
      <c r="E24" s="212">
        <f t="shared" si="6"/>
        <v>1.0348563078703691E-2</v>
      </c>
      <c r="G24" s="200">
        <v>20</v>
      </c>
      <c r="H24" s="209">
        <f t="shared" si="4"/>
        <v>295.54999999999961</v>
      </c>
      <c r="I24" s="200">
        <v>21</v>
      </c>
      <c r="J24" s="209">
        <f t="shared" si="5"/>
        <v>598.56584999999927</v>
      </c>
      <c r="K24" s="200">
        <v>21</v>
      </c>
      <c r="L24" s="209">
        <f t="shared" si="0"/>
        <v>894.115849999999</v>
      </c>
      <c r="M24" s="200">
        <v>21</v>
      </c>
      <c r="N24" s="335"/>
      <c r="Q24" s="210">
        <v>20</v>
      </c>
      <c r="R24" s="211">
        <v>4.4301620370370389E-3</v>
      </c>
      <c r="S24" s="211">
        <v>4.5155671296296307E-3</v>
      </c>
      <c r="T24" s="212">
        <v>8.9457291666666695E-3</v>
      </c>
      <c r="V24" s="200">
        <v>20</v>
      </c>
      <c r="W24" s="209">
        <f t="shared" si="2"/>
        <v>382.76600000000019</v>
      </c>
      <c r="X24" s="200">
        <v>21</v>
      </c>
      <c r="Y24" s="209">
        <f t="shared" si="1"/>
        <v>390.1450000000001</v>
      </c>
      <c r="Z24" s="200">
        <v>21</v>
      </c>
      <c r="AA24" s="209">
        <f t="shared" si="3"/>
        <v>772.91100000000029</v>
      </c>
      <c r="AB24" s="200">
        <v>21</v>
      </c>
    </row>
    <row r="25" spans="1:28" ht="25" customHeight="1">
      <c r="A25" s="199"/>
      <c r="B25" s="206">
        <v>21</v>
      </c>
      <c r="C25" s="207">
        <v>3.4606481481481433E-3</v>
      </c>
      <c r="D25" s="207">
        <v>7.0087152777777682E-3</v>
      </c>
      <c r="E25" s="208">
        <f t="shared" si="6"/>
        <v>1.0469363425925911E-2</v>
      </c>
      <c r="G25" s="200">
        <v>21</v>
      </c>
      <c r="H25" s="209">
        <f t="shared" si="4"/>
        <v>298.9999999999996</v>
      </c>
      <c r="I25" s="200">
        <v>22</v>
      </c>
      <c r="J25" s="209">
        <f>(D25/"0:0:1")</f>
        <v>605.5529999999992</v>
      </c>
      <c r="K25" s="200">
        <v>22</v>
      </c>
      <c r="L25" s="209">
        <f t="shared" ref="L25:L54" si="7">(E25/"0:0:1")</f>
        <v>904.55299999999875</v>
      </c>
      <c r="M25" s="200">
        <v>22</v>
      </c>
      <c r="Q25" s="210"/>
      <c r="R25" s="211"/>
      <c r="S25" s="211"/>
      <c r="T25" s="212"/>
      <c r="V25" s="200">
        <v>21</v>
      </c>
      <c r="W25" s="209">
        <v>1500</v>
      </c>
      <c r="X25" s="213"/>
      <c r="Y25" s="209">
        <v>1500</v>
      </c>
      <c r="Z25" s="213"/>
      <c r="AA25" s="209">
        <v>1500</v>
      </c>
    </row>
    <row r="26" spans="1:28" ht="25" customHeight="1">
      <c r="A26" s="199"/>
      <c r="B26" s="210">
        <v>22</v>
      </c>
      <c r="C26" s="211">
        <v>3.5005787037036989E-3</v>
      </c>
      <c r="D26" s="211">
        <v>7.0895850694444344E-3</v>
      </c>
      <c r="E26" s="212">
        <f t="shared" si="6"/>
        <v>1.0590163773148134E-2</v>
      </c>
      <c r="G26" s="200">
        <v>22</v>
      </c>
      <c r="H26" s="209">
        <f t="shared" si="4"/>
        <v>302.44999999999959</v>
      </c>
      <c r="I26" s="200">
        <v>23</v>
      </c>
      <c r="J26" s="209">
        <f t="shared" si="5"/>
        <v>612.54014999999913</v>
      </c>
      <c r="K26" s="200">
        <v>23</v>
      </c>
      <c r="L26" s="209">
        <f t="shared" si="7"/>
        <v>914.99014999999883</v>
      </c>
      <c r="M26" s="200">
        <v>23</v>
      </c>
      <c r="Q26" s="418" t="s">
        <v>69</v>
      </c>
      <c r="R26" s="418"/>
      <c r="S26" s="418"/>
      <c r="T26" s="418"/>
      <c r="U26" s="199"/>
      <c r="V26" s="419" t="s">
        <v>69</v>
      </c>
      <c r="W26" s="419"/>
      <c r="X26" s="419"/>
      <c r="Y26" s="419"/>
      <c r="Z26" s="419"/>
      <c r="AA26" s="419"/>
      <c r="AB26" s="419"/>
    </row>
    <row r="27" spans="1:28" ht="25" customHeight="1">
      <c r="A27" s="199"/>
      <c r="B27" s="206">
        <v>23</v>
      </c>
      <c r="C27" s="207">
        <v>3.5405092592592541E-3</v>
      </c>
      <c r="D27" s="207">
        <v>7.1704548611111005E-3</v>
      </c>
      <c r="E27" s="208">
        <f t="shared" si="6"/>
        <v>1.0710964120370354E-2</v>
      </c>
      <c r="G27" s="200">
        <v>23</v>
      </c>
      <c r="H27" s="209">
        <f t="shared" si="4"/>
        <v>305.89999999999958</v>
      </c>
      <c r="I27" s="200">
        <v>24</v>
      </c>
      <c r="J27" s="209">
        <f t="shared" si="5"/>
        <v>619.52729999999917</v>
      </c>
      <c r="K27" s="200">
        <v>24</v>
      </c>
      <c r="L27" s="209">
        <f t="shared" si="7"/>
        <v>925.4272999999987</v>
      </c>
      <c r="M27" s="200">
        <v>24</v>
      </c>
      <c r="Q27" s="418"/>
      <c r="R27" s="418"/>
      <c r="S27" s="418"/>
      <c r="T27" s="418"/>
      <c r="U27" s="199"/>
      <c r="V27" s="422" t="s">
        <v>70</v>
      </c>
      <c r="W27" s="423" t="s">
        <v>94</v>
      </c>
      <c r="X27" s="202"/>
      <c r="Y27" s="423" t="s">
        <v>95</v>
      </c>
      <c r="Z27" s="202"/>
      <c r="AA27" s="423" t="s">
        <v>71</v>
      </c>
      <c r="AB27" s="202"/>
    </row>
    <row r="28" spans="1:28" ht="25" customHeight="1">
      <c r="A28" s="199"/>
      <c r="B28" s="210">
        <v>24</v>
      </c>
      <c r="C28" s="211">
        <v>3.5804398148148093E-3</v>
      </c>
      <c r="D28" s="211">
        <v>7.2513246527777667E-3</v>
      </c>
      <c r="E28" s="212">
        <f t="shared" si="6"/>
        <v>1.0831764467592576E-2</v>
      </c>
      <c r="G28" s="200">
        <v>24</v>
      </c>
      <c r="H28" s="209">
        <f t="shared" si="4"/>
        <v>309.34999999999951</v>
      </c>
      <c r="I28" s="200">
        <v>25</v>
      </c>
      <c r="J28" s="209">
        <f t="shared" si="5"/>
        <v>626.5144499999991</v>
      </c>
      <c r="K28" s="200">
        <v>25</v>
      </c>
      <c r="L28" s="209">
        <f t="shared" si="7"/>
        <v>935.86444999999867</v>
      </c>
      <c r="M28" s="200">
        <v>25</v>
      </c>
      <c r="Q28" s="420" t="s">
        <v>70</v>
      </c>
      <c r="R28" s="421" t="s">
        <v>91</v>
      </c>
      <c r="S28" s="421" t="s">
        <v>93</v>
      </c>
      <c r="T28" s="421" t="s">
        <v>71</v>
      </c>
      <c r="V28" s="422"/>
      <c r="W28" s="423"/>
      <c r="X28" s="202"/>
      <c r="Y28" s="423"/>
      <c r="Z28" s="202"/>
      <c r="AA28" s="423"/>
      <c r="AB28" s="202"/>
    </row>
    <row r="29" spans="1:28" ht="25" customHeight="1">
      <c r="A29" s="199"/>
      <c r="B29" s="206">
        <v>25</v>
      </c>
      <c r="C29" s="207">
        <v>3.6203703703703645E-3</v>
      </c>
      <c r="D29" s="207">
        <v>7.3321944444444329E-3</v>
      </c>
      <c r="E29" s="208">
        <f t="shared" si="6"/>
        <v>1.0952564814814797E-2</v>
      </c>
      <c r="G29" s="200">
        <v>25</v>
      </c>
      <c r="H29" s="209">
        <f t="shared" si="4"/>
        <v>312.7999999999995</v>
      </c>
      <c r="I29" s="200">
        <v>26</v>
      </c>
      <c r="J29" s="209">
        <f t="shared" si="5"/>
        <v>633.50159999999903</v>
      </c>
      <c r="K29" s="200">
        <v>26</v>
      </c>
      <c r="L29" s="209">
        <f t="shared" si="7"/>
        <v>946.30159999999853</v>
      </c>
      <c r="M29" s="200">
        <v>26</v>
      </c>
      <c r="Q29" s="420"/>
      <c r="R29" s="421"/>
      <c r="S29" s="421"/>
      <c r="T29" s="421"/>
      <c r="W29" s="205">
        <v>120</v>
      </c>
      <c r="X29" s="200">
        <v>1</v>
      </c>
      <c r="Y29" s="205">
        <v>120</v>
      </c>
      <c r="Z29" s="200">
        <v>1</v>
      </c>
      <c r="AA29" s="205">
        <v>240</v>
      </c>
      <c r="AB29" s="200">
        <v>1</v>
      </c>
    </row>
    <row r="30" spans="1:28" ht="25" customHeight="1">
      <c r="A30" s="199"/>
      <c r="B30" s="210">
        <v>26</v>
      </c>
      <c r="C30" s="211">
        <v>3.6603009259259201E-3</v>
      </c>
      <c r="D30" s="211">
        <v>7.413064236111099E-3</v>
      </c>
      <c r="E30" s="212">
        <f t="shared" si="6"/>
        <v>1.1073365162037019E-2</v>
      </c>
      <c r="G30" s="200">
        <v>26</v>
      </c>
      <c r="H30" s="209">
        <f t="shared" si="4"/>
        <v>316.24999999999949</v>
      </c>
      <c r="I30" s="200">
        <v>27</v>
      </c>
      <c r="J30" s="209">
        <f t="shared" si="5"/>
        <v>640.48874999999896</v>
      </c>
      <c r="K30" s="200">
        <v>27</v>
      </c>
      <c r="L30" s="209">
        <f t="shared" si="7"/>
        <v>956.7387499999985</v>
      </c>
      <c r="M30" s="200">
        <v>27</v>
      </c>
      <c r="Q30" s="206">
        <v>1</v>
      </c>
      <c r="R30" s="207">
        <v>3.0599537037037036E-3</v>
      </c>
      <c r="S30" s="207">
        <v>3.1944444444444442E-3</v>
      </c>
      <c r="T30" s="208">
        <v>6.2543981481481478E-3</v>
      </c>
      <c r="V30" s="200">
        <v>1</v>
      </c>
      <c r="W30" s="209">
        <f>(R30/"0:0:1")</f>
        <v>264.38</v>
      </c>
      <c r="X30" s="200">
        <v>2</v>
      </c>
      <c r="Y30" s="209">
        <f t="shared" ref="Y30:Y49" si="8">(S30/"0:0:1")</f>
        <v>276</v>
      </c>
      <c r="Z30" s="200">
        <v>2</v>
      </c>
      <c r="AA30" s="209">
        <f t="shared" ref="AA30:AA49" si="9">(T30/"0:0:1")</f>
        <v>540.38</v>
      </c>
      <c r="AB30" s="200">
        <v>2</v>
      </c>
    </row>
    <row r="31" spans="1:28" ht="25" customHeight="1">
      <c r="A31" s="199"/>
      <c r="B31" s="206">
        <v>27</v>
      </c>
      <c r="C31" s="207">
        <v>3.7002314814814754E-3</v>
      </c>
      <c r="D31" s="207">
        <v>7.4939340277777652E-3</v>
      </c>
      <c r="E31" s="208">
        <f t="shared" si="6"/>
        <v>1.1194165509259241E-2</v>
      </c>
      <c r="G31" s="200">
        <v>27</v>
      </c>
      <c r="H31" s="209">
        <f t="shared" si="4"/>
        <v>319.69999999999948</v>
      </c>
      <c r="I31" s="200">
        <v>28</v>
      </c>
      <c r="J31" s="209">
        <f t="shared" si="5"/>
        <v>647.47589999999889</v>
      </c>
      <c r="K31" s="200">
        <v>28</v>
      </c>
      <c r="L31" s="209">
        <f t="shared" si="7"/>
        <v>967.17589999999848</v>
      </c>
      <c r="M31" s="200">
        <v>28</v>
      </c>
      <c r="Q31" s="210">
        <v>2</v>
      </c>
      <c r="R31" s="211">
        <v>3.1517523148148147E-3</v>
      </c>
      <c r="S31" s="211">
        <v>3.2902777777777778E-3</v>
      </c>
      <c r="T31" s="212">
        <v>6.4420300925925929E-3</v>
      </c>
      <c r="V31" s="200">
        <v>2</v>
      </c>
      <c r="W31" s="209">
        <f t="shared" ref="W31:W49" si="10">(R31/"0:0:1")</f>
        <v>272.31139999999999</v>
      </c>
      <c r="X31" s="200">
        <v>3</v>
      </c>
      <c r="Y31" s="209">
        <f t="shared" si="8"/>
        <v>284.28000000000003</v>
      </c>
      <c r="Z31" s="200">
        <v>3</v>
      </c>
      <c r="AA31" s="209">
        <f t="shared" si="9"/>
        <v>556.59140000000002</v>
      </c>
      <c r="AB31" s="200">
        <v>3</v>
      </c>
    </row>
    <row r="32" spans="1:28" ht="25" customHeight="1">
      <c r="A32" s="199"/>
      <c r="B32" s="210">
        <v>28</v>
      </c>
      <c r="C32" s="211">
        <v>3.7401620370370306E-3</v>
      </c>
      <c r="D32" s="211">
        <v>7.5748038194444313E-3</v>
      </c>
      <c r="E32" s="212">
        <f t="shared" si="6"/>
        <v>1.1314965856481462E-2</v>
      </c>
      <c r="G32" s="200">
        <v>28</v>
      </c>
      <c r="H32" s="209">
        <f t="shared" si="4"/>
        <v>323.14999999999947</v>
      </c>
      <c r="I32" s="200">
        <v>29</v>
      </c>
      <c r="J32" s="209">
        <f t="shared" si="5"/>
        <v>654.46304999999893</v>
      </c>
      <c r="K32" s="200">
        <v>29</v>
      </c>
      <c r="L32" s="209">
        <f t="shared" si="7"/>
        <v>977.61304999999834</v>
      </c>
      <c r="M32" s="200">
        <v>29</v>
      </c>
      <c r="Q32" s="206">
        <v>3</v>
      </c>
      <c r="R32" s="207">
        <v>3.2435509259259262E-3</v>
      </c>
      <c r="S32" s="207">
        <v>3.386111111111111E-3</v>
      </c>
      <c r="T32" s="208">
        <v>6.6296620370370372E-3</v>
      </c>
      <c r="V32" s="200">
        <v>3</v>
      </c>
      <c r="W32" s="209">
        <f t="shared" si="10"/>
        <v>280.24280000000005</v>
      </c>
      <c r="X32" s="200">
        <v>4</v>
      </c>
      <c r="Y32" s="209">
        <f t="shared" si="8"/>
        <v>292.56</v>
      </c>
      <c r="Z32" s="200">
        <v>4</v>
      </c>
      <c r="AA32" s="209">
        <f t="shared" si="9"/>
        <v>572.80280000000005</v>
      </c>
      <c r="AB32" s="200">
        <v>4</v>
      </c>
    </row>
    <row r="33" spans="1:28" ht="25" customHeight="1">
      <c r="A33" s="199"/>
      <c r="B33" s="206">
        <v>29</v>
      </c>
      <c r="C33" s="207">
        <v>3.7800925925925858E-3</v>
      </c>
      <c r="D33" s="207">
        <v>7.6556736111110975E-3</v>
      </c>
      <c r="E33" s="208">
        <f t="shared" si="6"/>
        <v>1.1435766203703682E-2</v>
      </c>
      <c r="G33" s="200">
        <v>29</v>
      </c>
      <c r="H33" s="209">
        <f t="shared" si="4"/>
        <v>326.59999999999945</v>
      </c>
      <c r="I33" s="200">
        <v>30</v>
      </c>
      <c r="J33" s="209">
        <f t="shared" si="5"/>
        <v>661.45019999999886</v>
      </c>
      <c r="K33" s="200">
        <v>30</v>
      </c>
      <c r="L33" s="209">
        <f t="shared" si="7"/>
        <v>988.0501999999982</v>
      </c>
      <c r="M33" s="200">
        <v>30</v>
      </c>
      <c r="Q33" s="210">
        <v>4</v>
      </c>
      <c r="R33" s="211">
        <v>3.3353495370370373E-3</v>
      </c>
      <c r="S33" s="211">
        <v>3.4819444444444446E-3</v>
      </c>
      <c r="T33" s="212">
        <v>6.8172939814814815E-3</v>
      </c>
      <c r="V33" s="200">
        <v>4</v>
      </c>
      <c r="W33" s="209">
        <f t="shared" si="10"/>
        <v>288.17420000000004</v>
      </c>
      <c r="X33" s="200">
        <v>5</v>
      </c>
      <c r="Y33" s="209">
        <f t="shared" si="8"/>
        <v>300.84000000000003</v>
      </c>
      <c r="Z33" s="200">
        <v>5</v>
      </c>
      <c r="AA33" s="209">
        <f t="shared" si="9"/>
        <v>589.01420000000007</v>
      </c>
      <c r="AB33" s="200">
        <v>5</v>
      </c>
    </row>
    <row r="34" spans="1:28" ht="25" customHeight="1">
      <c r="A34" s="215"/>
      <c r="B34" s="210">
        <v>30</v>
      </c>
      <c r="C34" s="211">
        <v>3.820023148148141E-3</v>
      </c>
      <c r="D34" s="211">
        <v>7.7365434027777636E-3</v>
      </c>
      <c r="E34" s="212">
        <f t="shared" si="6"/>
        <v>1.1556566550925905E-2</v>
      </c>
      <c r="G34" s="200">
        <v>30</v>
      </c>
      <c r="H34" s="209">
        <f t="shared" si="4"/>
        <v>330.04999999999939</v>
      </c>
      <c r="I34" s="200">
        <v>31</v>
      </c>
      <c r="J34" s="209">
        <f t="shared" si="5"/>
        <v>668.43734999999879</v>
      </c>
      <c r="K34" s="200">
        <v>31</v>
      </c>
      <c r="L34" s="209">
        <f t="shared" si="7"/>
        <v>998.48734999999817</v>
      </c>
      <c r="M34" s="200">
        <v>31</v>
      </c>
      <c r="Q34" s="206">
        <v>5</v>
      </c>
      <c r="R34" s="207">
        <v>3.4271481481481483E-3</v>
      </c>
      <c r="S34" s="207">
        <v>3.5777777777777778E-3</v>
      </c>
      <c r="T34" s="208">
        <v>7.0049259259259266E-3</v>
      </c>
      <c r="V34" s="200">
        <v>5</v>
      </c>
      <c r="W34" s="209">
        <f t="shared" si="10"/>
        <v>296.10560000000004</v>
      </c>
      <c r="X34" s="200">
        <v>6</v>
      </c>
      <c r="Y34" s="209">
        <f t="shared" si="8"/>
        <v>309.12</v>
      </c>
      <c r="Z34" s="200">
        <v>6</v>
      </c>
      <c r="AA34" s="209">
        <f t="shared" si="9"/>
        <v>605.2256000000001</v>
      </c>
      <c r="AB34" s="200">
        <v>6</v>
      </c>
    </row>
    <row r="35" spans="1:28" ht="25" customHeight="1">
      <c r="A35" s="212"/>
      <c r="B35" s="210">
        <v>31</v>
      </c>
      <c r="C35" s="210" t="s">
        <v>211</v>
      </c>
      <c r="D35" s="211">
        <v>8.1597222222222227E-3</v>
      </c>
      <c r="E35" s="212">
        <v>1.2094907407407408E-2</v>
      </c>
      <c r="G35" s="200">
        <v>31</v>
      </c>
      <c r="H35" s="209">
        <f t="shared" si="4"/>
        <v>340</v>
      </c>
      <c r="I35" s="200">
        <v>32</v>
      </c>
      <c r="J35" s="209">
        <f t="shared" si="5"/>
        <v>705.00000000000011</v>
      </c>
      <c r="K35" s="200">
        <v>32</v>
      </c>
      <c r="L35" s="209">
        <f t="shared" si="7"/>
        <v>1045.0000000000002</v>
      </c>
      <c r="M35" s="200">
        <v>32</v>
      </c>
      <c r="Q35" s="210">
        <v>6</v>
      </c>
      <c r="R35" s="211">
        <v>3.5189467592592594E-3</v>
      </c>
      <c r="S35" s="211">
        <v>3.6736111111111114E-3</v>
      </c>
      <c r="T35" s="212">
        <v>7.1925578703703709E-3</v>
      </c>
      <c r="V35" s="200">
        <v>6</v>
      </c>
      <c r="W35" s="209">
        <f t="shared" si="10"/>
        <v>304.03700000000003</v>
      </c>
      <c r="X35" s="200">
        <v>7</v>
      </c>
      <c r="Y35" s="209">
        <f t="shared" si="8"/>
        <v>317.40000000000003</v>
      </c>
      <c r="Z35" s="200">
        <v>7</v>
      </c>
      <c r="AA35" s="209">
        <f t="shared" si="9"/>
        <v>621.43700000000013</v>
      </c>
      <c r="AB35" s="200">
        <v>7</v>
      </c>
    </row>
    <row r="36" spans="1:28" ht="25" customHeight="1">
      <c r="A36" s="212"/>
      <c r="B36" s="210">
        <v>32</v>
      </c>
      <c r="C36" s="210" t="s">
        <v>212</v>
      </c>
      <c r="D36" s="211">
        <v>8.3912037037037045E-3</v>
      </c>
      <c r="E36" s="212">
        <v>1.2557870370370372E-2</v>
      </c>
      <c r="G36" s="200">
        <v>32</v>
      </c>
      <c r="H36" s="209">
        <f t="shared" si="4"/>
        <v>360</v>
      </c>
      <c r="I36" s="200">
        <v>33</v>
      </c>
      <c r="J36" s="209">
        <f t="shared" si="5"/>
        <v>725.00000000000011</v>
      </c>
      <c r="K36" s="200">
        <v>33</v>
      </c>
      <c r="L36" s="209">
        <f t="shared" si="7"/>
        <v>1085.0000000000002</v>
      </c>
      <c r="M36" s="200">
        <v>33</v>
      </c>
      <c r="Q36" s="206">
        <v>7</v>
      </c>
      <c r="R36" s="207">
        <v>3.6107453703703709E-3</v>
      </c>
      <c r="S36" s="207">
        <v>3.7694444444444446E-3</v>
      </c>
      <c r="T36" s="208">
        <v>7.3801898148148151E-3</v>
      </c>
      <c r="V36" s="200">
        <v>7</v>
      </c>
      <c r="W36" s="209">
        <f t="shared" si="10"/>
        <v>311.96840000000009</v>
      </c>
      <c r="X36" s="200">
        <v>8</v>
      </c>
      <c r="Y36" s="209">
        <f t="shared" si="8"/>
        <v>325.68</v>
      </c>
      <c r="Z36" s="200">
        <v>8</v>
      </c>
      <c r="AA36" s="209">
        <f t="shared" si="9"/>
        <v>637.64840000000004</v>
      </c>
      <c r="AB36" s="200">
        <v>8</v>
      </c>
    </row>
    <row r="37" spans="1:28" ht="25" customHeight="1">
      <c r="A37" s="212"/>
      <c r="B37" s="210">
        <v>33</v>
      </c>
      <c r="C37" s="210" t="s">
        <v>213</v>
      </c>
      <c r="D37" s="211">
        <v>8.6226851851851864E-3</v>
      </c>
      <c r="E37" s="212">
        <v>1.3020833333333336E-2</v>
      </c>
      <c r="G37" s="200">
        <v>33</v>
      </c>
      <c r="H37" s="209">
        <f t="shared" si="4"/>
        <v>380.00000000000006</v>
      </c>
      <c r="I37" s="200">
        <v>34</v>
      </c>
      <c r="J37" s="209">
        <f t="shared" si="5"/>
        <v>745.00000000000011</v>
      </c>
      <c r="K37" s="200">
        <v>34</v>
      </c>
      <c r="L37" s="209">
        <f t="shared" si="7"/>
        <v>1125.0000000000002</v>
      </c>
      <c r="M37" s="200">
        <v>34</v>
      </c>
      <c r="Q37" s="210">
        <v>8</v>
      </c>
      <c r="R37" s="211">
        <v>3.702543981481482E-3</v>
      </c>
      <c r="S37" s="211">
        <v>3.8652777777777782E-3</v>
      </c>
      <c r="T37" s="212">
        <v>7.5678217592592602E-3</v>
      </c>
      <c r="V37" s="200">
        <v>8</v>
      </c>
      <c r="W37" s="209">
        <f t="shared" si="10"/>
        <v>319.89980000000008</v>
      </c>
      <c r="X37" s="200">
        <v>9</v>
      </c>
      <c r="Y37" s="209">
        <f t="shared" si="8"/>
        <v>333.96000000000004</v>
      </c>
      <c r="Z37" s="200">
        <v>9</v>
      </c>
      <c r="AA37" s="209">
        <f t="shared" si="9"/>
        <v>653.85980000000006</v>
      </c>
      <c r="AB37" s="200">
        <v>9</v>
      </c>
    </row>
    <row r="38" spans="1:28" ht="25" customHeight="1">
      <c r="A38" s="212"/>
      <c r="B38" s="210">
        <v>34</v>
      </c>
      <c r="C38" s="210" t="s">
        <v>214</v>
      </c>
      <c r="D38" s="211">
        <v>8.8541666666666682E-3</v>
      </c>
      <c r="E38" s="212">
        <v>1.3483796296296299E-2</v>
      </c>
      <c r="G38" s="200">
        <v>34</v>
      </c>
      <c r="H38" s="209">
        <f t="shared" si="4"/>
        <v>400</v>
      </c>
      <c r="I38" s="200">
        <v>35</v>
      </c>
      <c r="J38" s="209">
        <f t="shared" si="5"/>
        <v>765.00000000000011</v>
      </c>
      <c r="K38" s="200">
        <v>35</v>
      </c>
      <c r="L38" s="209">
        <f t="shared" si="7"/>
        <v>1165.0000000000002</v>
      </c>
      <c r="M38" s="200">
        <v>35</v>
      </c>
      <c r="Q38" s="206">
        <v>9</v>
      </c>
      <c r="R38" s="207">
        <v>3.7943425925925931E-3</v>
      </c>
      <c r="S38" s="207">
        <v>3.9611111111111114E-3</v>
      </c>
      <c r="T38" s="208">
        <v>7.7554537037037045E-3</v>
      </c>
      <c r="V38" s="200">
        <v>9</v>
      </c>
      <c r="W38" s="209">
        <f t="shared" si="10"/>
        <v>327.83120000000008</v>
      </c>
      <c r="X38" s="200">
        <v>10</v>
      </c>
      <c r="Y38" s="209">
        <f t="shared" si="8"/>
        <v>342.24000000000007</v>
      </c>
      <c r="Z38" s="200">
        <v>10</v>
      </c>
      <c r="AA38" s="209">
        <f t="shared" si="9"/>
        <v>670.07120000000009</v>
      </c>
      <c r="AB38" s="200">
        <v>10</v>
      </c>
    </row>
    <row r="39" spans="1:28" ht="25" customHeight="1">
      <c r="A39" s="212"/>
      <c r="B39" s="210">
        <v>35</v>
      </c>
      <c r="C39" s="210" t="s">
        <v>215</v>
      </c>
      <c r="D39" s="211">
        <v>9.08564814814815E-3</v>
      </c>
      <c r="E39" s="212">
        <v>1.3946759259259261E-2</v>
      </c>
      <c r="G39" s="200">
        <v>35</v>
      </c>
      <c r="H39" s="209">
        <f t="shared" si="4"/>
        <v>420</v>
      </c>
      <c r="I39" s="200">
        <v>36</v>
      </c>
      <c r="J39" s="209">
        <f t="shared" si="5"/>
        <v>785.00000000000023</v>
      </c>
      <c r="K39" s="200">
        <v>36</v>
      </c>
      <c r="L39" s="209">
        <f t="shared" si="7"/>
        <v>1205.0000000000002</v>
      </c>
      <c r="M39" s="200">
        <v>36</v>
      </c>
      <c r="Q39" s="210">
        <v>10</v>
      </c>
      <c r="R39" s="211">
        <v>3.8861412037037042E-3</v>
      </c>
      <c r="S39" s="211">
        <v>4.0569444444444446E-3</v>
      </c>
      <c r="T39" s="212">
        <v>7.9430856481481488E-3</v>
      </c>
      <c r="V39" s="200">
        <v>10</v>
      </c>
      <c r="W39" s="209">
        <f t="shared" si="10"/>
        <v>335.76260000000008</v>
      </c>
      <c r="X39" s="200">
        <v>11</v>
      </c>
      <c r="Y39" s="209">
        <f t="shared" si="8"/>
        <v>350.52000000000004</v>
      </c>
      <c r="Z39" s="200">
        <v>11</v>
      </c>
      <c r="AA39" s="209">
        <f t="shared" si="9"/>
        <v>686.28260000000012</v>
      </c>
      <c r="AB39" s="200">
        <v>11</v>
      </c>
    </row>
    <row r="40" spans="1:28" ht="25" customHeight="1">
      <c r="A40" s="212"/>
      <c r="B40" s="210">
        <v>36</v>
      </c>
      <c r="C40" s="210" t="s">
        <v>216</v>
      </c>
      <c r="D40" s="211">
        <v>9.3171296296296318E-3</v>
      </c>
      <c r="E40" s="212">
        <v>1.4409722222222223E-2</v>
      </c>
      <c r="G40" s="200">
        <v>36</v>
      </c>
      <c r="H40" s="209">
        <f t="shared" si="4"/>
        <v>440.00000000000006</v>
      </c>
      <c r="I40" s="200">
        <v>37</v>
      </c>
      <c r="J40" s="209">
        <f t="shared" si="5"/>
        <v>805.00000000000023</v>
      </c>
      <c r="K40" s="200">
        <v>37</v>
      </c>
      <c r="L40" s="209">
        <f t="shared" si="7"/>
        <v>1245.0000000000002</v>
      </c>
      <c r="M40" s="200">
        <v>37</v>
      </c>
      <c r="Q40" s="206">
        <v>11</v>
      </c>
      <c r="R40" s="207">
        <v>3.9779398148148152E-3</v>
      </c>
      <c r="S40" s="207">
        <v>4.1527777777777787E-3</v>
      </c>
      <c r="T40" s="208">
        <v>8.1307175925925939E-3</v>
      </c>
      <c r="V40" s="200">
        <v>11</v>
      </c>
      <c r="W40" s="209">
        <f t="shared" si="10"/>
        <v>343.69400000000007</v>
      </c>
      <c r="X40" s="200">
        <v>12</v>
      </c>
      <c r="Y40" s="209">
        <f t="shared" si="8"/>
        <v>358.80000000000007</v>
      </c>
      <c r="Z40" s="200">
        <v>12</v>
      </c>
      <c r="AA40" s="209">
        <f t="shared" si="9"/>
        <v>702.49400000000014</v>
      </c>
      <c r="AB40" s="200">
        <v>12</v>
      </c>
    </row>
    <row r="41" spans="1:28" ht="25" customHeight="1">
      <c r="A41" s="212"/>
      <c r="B41" s="210">
        <v>37</v>
      </c>
      <c r="C41" s="210" t="s">
        <v>217</v>
      </c>
      <c r="D41" s="211">
        <v>9.5486111111111136E-3</v>
      </c>
      <c r="E41" s="212">
        <v>1.4872685185185188E-2</v>
      </c>
      <c r="G41" s="200">
        <v>37</v>
      </c>
      <c r="H41" s="209">
        <f t="shared" si="4"/>
        <v>460</v>
      </c>
      <c r="I41" s="200">
        <v>38</v>
      </c>
      <c r="J41" s="209">
        <f t="shared" si="5"/>
        <v>825.00000000000023</v>
      </c>
      <c r="K41" s="200">
        <v>38</v>
      </c>
      <c r="L41" s="209">
        <f t="shared" si="7"/>
        <v>1285.0000000000005</v>
      </c>
      <c r="M41" s="200">
        <v>38</v>
      </c>
      <c r="Q41" s="210">
        <v>12</v>
      </c>
      <c r="R41" s="211">
        <v>4.0697384259259263E-3</v>
      </c>
      <c r="S41" s="211">
        <v>4.2486111111111119E-3</v>
      </c>
      <c r="T41" s="212">
        <v>8.318349537037039E-3</v>
      </c>
      <c r="V41" s="200">
        <v>12</v>
      </c>
      <c r="W41" s="209">
        <f t="shared" si="10"/>
        <v>351.62540000000007</v>
      </c>
      <c r="X41" s="200">
        <v>13</v>
      </c>
      <c r="Y41" s="209">
        <f t="shared" si="8"/>
        <v>367.0800000000001</v>
      </c>
      <c r="Z41" s="200">
        <v>13</v>
      </c>
      <c r="AA41" s="209">
        <f t="shared" si="9"/>
        <v>718.70540000000017</v>
      </c>
      <c r="AB41" s="200">
        <v>13</v>
      </c>
    </row>
    <row r="42" spans="1:28" ht="25" customHeight="1">
      <c r="A42" s="212"/>
      <c r="B42" s="210">
        <v>38</v>
      </c>
      <c r="C42" s="210" t="s">
        <v>218</v>
      </c>
      <c r="D42" s="211">
        <v>9.7800925925925954E-3</v>
      </c>
      <c r="E42" s="212">
        <v>1.533564814814815E-2</v>
      </c>
      <c r="G42" s="200">
        <v>38</v>
      </c>
      <c r="H42" s="209">
        <f t="shared" si="4"/>
        <v>480.00000000000006</v>
      </c>
      <c r="I42" s="200">
        <v>39</v>
      </c>
      <c r="J42" s="209">
        <f t="shared" si="5"/>
        <v>845.00000000000034</v>
      </c>
      <c r="K42" s="200">
        <v>39</v>
      </c>
      <c r="L42" s="209">
        <f t="shared" si="7"/>
        <v>1325.0000000000002</v>
      </c>
      <c r="M42" s="200">
        <v>39</v>
      </c>
      <c r="Q42" s="206">
        <v>13</v>
      </c>
      <c r="R42" s="207">
        <v>4.1615370370370382E-3</v>
      </c>
      <c r="S42" s="207">
        <v>4.344444444444445E-3</v>
      </c>
      <c r="T42" s="208">
        <v>8.5059814814814824E-3</v>
      </c>
      <c r="V42" s="200">
        <v>13</v>
      </c>
      <c r="W42" s="209">
        <f t="shared" si="10"/>
        <v>359.55680000000012</v>
      </c>
      <c r="X42" s="200">
        <v>14</v>
      </c>
      <c r="Y42" s="209">
        <f t="shared" si="8"/>
        <v>375.36000000000007</v>
      </c>
      <c r="Z42" s="200">
        <v>14</v>
      </c>
      <c r="AA42" s="209">
        <f t="shared" si="9"/>
        <v>734.91680000000008</v>
      </c>
      <c r="AB42" s="200">
        <v>14</v>
      </c>
    </row>
    <row r="43" spans="1:28" ht="25" customHeight="1">
      <c r="A43" s="212"/>
      <c r="B43" s="210">
        <v>39</v>
      </c>
      <c r="C43" s="210" t="s">
        <v>219</v>
      </c>
      <c r="D43" s="211">
        <v>1.0011574074074077E-2</v>
      </c>
      <c r="E43" s="212">
        <v>1.5798611111111114E-2</v>
      </c>
      <c r="G43" s="200">
        <v>39</v>
      </c>
      <c r="H43" s="209">
        <f t="shared" si="4"/>
        <v>500</v>
      </c>
      <c r="I43" s="200">
        <v>40</v>
      </c>
      <c r="J43" s="209">
        <f t="shared" si="5"/>
        <v>865.00000000000034</v>
      </c>
      <c r="K43" s="200">
        <v>40</v>
      </c>
      <c r="L43" s="209">
        <f t="shared" si="7"/>
        <v>1365.0000000000002</v>
      </c>
      <c r="M43" s="200">
        <v>40</v>
      </c>
      <c r="Q43" s="210">
        <v>14</v>
      </c>
      <c r="R43" s="211">
        <v>4.2533356481481493E-3</v>
      </c>
      <c r="S43" s="211">
        <v>4.4402777777777782E-3</v>
      </c>
      <c r="T43" s="212">
        <v>8.6936134259259275E-3</v>
      </c>
      <c r="V43" s="200">
        <v>14</v>
      </c>
      <c r="W43" s="209">
        <f t="shared" si="10"/>
        <v>367.48820000000012</v>
      </c>
      <c r="X43" s="200">
        <v>15</v>
      </c>
      <c r="Y43" s="209">
        <f t="shared" si="8"/>
        <v>383.64000000000004</v>
      </c>
      <c r="Z43" s="200">
        <v>15</v>
      </c>
      <c r="AA43" s="209">
        <f t="shared" si="9"/>
        <v>751.12820000000022</v>
      </c>
      <c r="AB43" s="200">
        <v>15</v>
      </c>
    </row>
    <row r="44" spans="1:28" ht="25" customHeight="1">
      <c r="A44" s="212"/>
      <c r="B44" s="210">
        <v>40</v>
      </c>
      <c r="C44" s="210" t="s">
        <v>220</v>
      </c>
      <c r="D44" s="211">
        <v>1.0243055555555559E-2</v>
      </c>
      <c r="E44" s="212">
        <v>1.6261574074074078E-2</v>
      </c>
      <c r="G44" s="200">
        <v>40</v>
      </c>
      <c r="H44" s="209">
        <f t="shared" si="4"/>
        <v>520</v>
      </c>
      <c r="I44" s="200">
        <v>41</v>
      </c>
      <c r="J44" s="209">
        <f t="shared" si="5"/>
        <v>885.00000000000034</v>
      </c>
      <c r="K44" s="200">
        <v>41</v>
      </c>
      <c r="L44" s="209">
        <f t="shared" si="7"/>
        <v>1405.0000000000005</v>
      </c>
      <c r="M44" s="200">
        <v>41</v>
      </c>
      <c r="Q44" s="206">
        <v>15</v>
      </c>
      <c r="R44" s="207">
        <v>4.3451342592592604E-3</v>
      </c>
      <c r="S44" s="207">
        <v>4.5361111111111123E-3</v>
      </c>
      <c r="T44" s="208">
        <v>8.8812453703703727E-3</v>
      </c>
      <c r="V44" s="200">
        <v>15</v>
      </c>
      <c r="W44" s="209">
        <f t="shared" si="10"/>
        <v>375.41960000000012</v>
      </c>
      <c r="X44" s="200">
        <v>16</v>
      </c>
      <c r="Y44" s="209">
        <f t="shared" si="8"/>
        <v>391.92000000000013</v>
      </c>
      <c r="Z44" s="200">
        <v>16</v>
      </c>
      <c r="AA44" s="209">
        <f t="shared" si="9"/>
        <v>767.33960000000025</v>
      </c>
      <c r="AB44" s="200">
        <v>16</v>
      </c>
    </row>
    <row r="45" spans="1:28" ht="25" customHeight="1">
      <c r="A45" s="212"/>
      <c r="B45" s="210">
        <v>41</v>
      </c>
      <c r="C45" s="210" t="s">
        <v>221</v>
      </c>
      <c r="D45" s="211">
        <v>1.0474537037037041E-2</v>
      </c>
      <c r="E45" s="212">
        <v>1.6724537037037041E-2</v>
      </c>
      <c r="G45" s="200">
        <v>41</v>
      </c>
      <c r="H45" s="209">
        <f t="shared" si="4"/>
        <v>540</v>
      </c>
      <c r="I45" s="200">
        <v>42</v>
      </c>
      <c r="J45" s="209">
        <f t="shared" si="5"/>
        <v>905.00000000000034</v>
      </c>
      <c r="K45" s="200">
        <v>42</v>
      </c>
      <c r="L45" s="209">
        <f t="shared" si="7"/>
        <v>1445.0000000000005</v>
      </c>
      <c r="M45" s="200">
        <v>42</v>
      </c>
      <c r="Q45" s="210">
        <v>16</v>
      </c>
      <c r="R45" s="211">
        <v>4.4369328703703715E-3</v>
      </c>
      <c r="S45" s="211">
        <v>4.6319444444444455E-3</v>
      </c>
      <c r="T45" s="212">
        <v>9.0688773148148161E-3</v>
      </c>
      <c r="V45" s="200">
        <v>16</v>
      </c>
      <c r="W45" s="209">
        <f t="shared" si="10"/>
        <v>383.35100000000011</v>
      </c>
      <c r="X45" s="200">
        <v>17</v>
      </c>
      <c r="Y45" s="209">
        <f t="shared" si="8"/>
        <v>400.2000000000001</v>
      </c>
      <c r="Z45" s="200">
        <v>17</v>
      </c>
      <c r="AA45" s="209">
        <f t="shared" si="9"/>
        <v>783.55100000000016</v>
      </c>
      <c r="AB45" s="200">
        <v>17</v>
      </c>
    </row>
    <row r="46" spans="1:28" ht="25" customHeight="1">
      <c r="A46" s="212"/>
      <c r="B46" s="210">
        <v>42</v>
      </c>
      <c r="C46" s="210" t="s">
        <v>222</v>
      </c>
      <c r="D46" s="211">
        <v>1.0706018518518523E-2</v>
      </c>
      <c r="E46" s="212">
        <v>1.7187500000000005E-2</v>
      </c>
      <c r="G46" s="200">
        <v>42</v>
      </c>
      <c r="H46" s="209">
        <f t="shared" si="4"/>
        <v>560</v>
      </c>
      <c r="I46" s="200">
        <v>43</v>
      </c>
      <c r="J46" s="209">
        <f t="shared" si="5"/>
        <v>925.00000000000045</v>
      </c>
      <c r="K46" s="200">
        <v>43</v>
      </c>
      <c r="L46" s="209">
        <f t="shared" si="7"/>
        <v>1485.0000000000005</v>
      </c>
      <c r="M46" s="200">
        <v>43</v>
      </c>
      <c r="Q46" s="206">
        <v>17</v>
      </c>
      <c r="R46" s="207">
        <v>4.5287314814814825E-3</v>
      </c>
      <c r="S46" s="207">
        <v>4.7277777777777787E-3</v>
      </c>
      <c r="T46" s="208">
        <v>9.2565092592592612E-3</v>
      </c>
      <c r="V46" s="200">
        <v>17</v>
      </c>
      <c r="W46" s="209">
        <f t="shared" si="10"/>
        <v>391.28240000000011</v>
      </c>
      <c r="X46" s="200">
        <v>18</v>
      </c>
      <c r="Y46" s="209">
        <f t="shared" si="8"/>
        <v>408.48000000000008</v>
      </c>
      <c r="Z46" s="200">
        <v>18</v>
      </c>
      <c r="AA46" s="209">
        <f t="shared" si="9"/>
        <v>799.76240000000018</v>
      </c>
      <c r="AB46" s="200">
        <v>18</v>
      </c>
    </row>
    <row r="47" spans="1:28" ht="25" customHeight="1">
      <c r="A47" s="212"/>
      <c r="B47" s="210">
        <v>43</v>
      </c>
      <c r="C47" s="210" t="s">
        <v>223</v>
      </c>
      <c r="D47" s="211">
        <v>1.0937500000000005E-2</v>
      </c>
      <c r="E47" s="212">
        <v>1.7650462962962965E-2</v>
      </c>
      <c r="G47" s="200">
        <v>43</v>
      </c>
      <c r="H47" s="209">
        <f t="shared" si="4"/>
        <v>580</v>
      </c>
      <c r="I47" s="200">
        <v>44</v>
      </c>
      <c r="J47" s="209">
        <f t="shared" si="5"/>
        <v>945.00000000000045</v>
      </c>
      <c r="K47" s="200">
        <v>44</v>
      </c>
      <c r="L47" s="209">
        <f t="shared" si="7"/>
        <v>1525.0000000000002</v>
      </c>
      <c r="M47" s="200">
        <v>44</v>
      </c>
      <c r="Q47" s="210">
        <v>18</v>
      </c>
      <c r="R47" s="211">
        <v>4.6205300925925936E-3</v>
      </c>
      <c r="S47" s="211">
        <v>4.8236111111111118E-3</v>
      </c>
      <c r="T47" s="212">
        <v>9.4441412037037063E-3</v>
      </c>
      <c r="V47" s="200">
        <v>18</v>
      </c>
      <c r="W47" s="209">
        <f t="shared" si="10"/>
        <v>399.21380000000011</v>
      </c>
      <c r="X47" s="200">
        <v>19</v>
      </c>
      <c r="Y47" s="209">
        <f t="shared" si="8"/>
        <v>416.7600000000001</v>
      </c>
      <c r="Z47" s="200">
        <v>19</v>
      </c>
      <c r="AA47" s="209">
        <f t="shared" si="9"/>
        <v>815.97380000000032</v>
      </c>
      <c r="AB47" s="200">
        <v>19</v>
      </c>
    </row>
    <row r="48" spans="1:28" ht="25" customHeight="1">
      <c r="A48" s="212"/>
      <c r="B48" s="210">
        <v>44</v>
      </c>
      <c r="C48" s="210" t="s">
        <v>224</v>
      </c>
      <c r="D48" s="211">
        <v>1.1168981481481486E-2</v>
      </c>
      <c r="E48" s="212">
        <v>1.8113425925925929E-2</v>
      </c>
      <c r="G48" s="200">
        <v>44</v>
      </c>
      <c r="H48" s="209">
        <f t="shared" si="4"/>
        <v>600</v>
      </c>
      <c r="I48" s="200">
        <v>45</v>
      </c>
      <c r="J48" s="209">
        <f t="shared" si="5"/>
        <v>965.00000000000045</v>
      </c>
      <c r="K48" s="200">
        <v>45</v>
      </c>
      <c r="L48" s="209">
        <f t="shared" si="7"/>
        <v>1565.0000000000002</v>
      </c>
      <c r="M48" s="200">
        <v>45</v>
      </c>
      <c r="Q48" s="206">
        <v>19</v>
      </c>
      <c r="R48" s="207">
        <v>4.7123287037037047E-3</v>
      </c>
      <c r="S48" s="207">
        <v>4.9194444444444459E-3</v>
      </c>
      <c r="T48" s="208">
        <v>9.6317731481481497E-3</v>
      </c>
      <c r="V48" s="200">
        <v>19</v>
      </c>
      <c r="W48" s="209">
        <f t="shared" si="10"/>
        <v>407.1452000000001</v>
      </c>
      <c r="X48" s="200">
        <v>20</v>
      </c>
      <c r="Y48" s="209">
        <f t="shared" si="8"/>
        <v>425.04000000000013</v>
      </c>
      <c r="Z48" s="200">
        <v>20</v>
      </c>
      <c r="AA48" s="209">
        <f t="shared" si="9"/>
        <v>832.18520000000012</v>
      </c>
      <c r="AB48" s="200">
        <v>20</v>
      </c>
    </row>
    <row r="49" spans="1:28" ht="25" customHeight="1">
      <c r="A49" s="212"/>
      <c r="B49" s="210">
        <v>45</v>
      </c>
      <c r="C49" s="210" t="s">
        <v>225</v>
      </c>
      <c r="D49" s="211">
        <v>1.1400462962962968E-2</v>
      </c>
      <c r="E49" s="212">
        <v>1.8576388888888892E-2</v>
      </c>
      <c r="G49" s="200">
        <v>45</v>
      </c>
      <c r="H49" s="209">
        <f t="shared" si="4"/>
        <v>620</v>
      </c>
      <c r="I49" s="200">
        <v>46</v>
      </c>
      <c r="J49" s="209">
        <f t="shared" si="5"/>
        <v>985.00000000000045</v>
      </c>
      <c r="K49" s="200">
        <v>46</v>
      </c>
      <c r="L49" s="209">
        <f t="shared" si="7"/>
        <v>1605.0000000000005</v>
      </c>
      <c r="M49" s="200">
        <v>46</v>
      </c>
      <c r="Q49" s="210">
        <v>20</v>
      </c>
      <c r="R49" s="211">
        <v>4.8041273148148166E-3</v>
      </c>
      <c r="S49" s="211">
        <v>5.0152777777777791E-3</v>
      </c>
      <c r="T49" s="212">
        <v>9.8194050925925966E-3</v>
      </c>
      <c r="V49" s="200">
        <v>20</v>
      </c>
      <c r="W49" s="209">
        <f t="shared" si="10"/>
        <v>415.07660000000016</v>
      </c>
      <c r="X49" s="200">
        <v>21</v>
      </c>
      <c r="Y49" s="209">
        <f t="shared" si="8"/>
        <v>433.32000000000011</v>
      </c>
      <c r="Z49" s="200">
        <v>21</v>
      </c>
      <c r="AA49" s="209">
        <f t="shared" si="9"/>
        <v>848.39660000000038</v>
      </c>
      <c r="AB49" s="200">
        <v>21</v>
      </c>
    </row>
    <row r="50" spans="1:28" ht="25" customHeight="1">
      <c r="A50" s="212"/>
      <c r="B50" s="210">
        <v>46</v>
      </c>
      <c r="C50" s="210" t="s">
        <v>226</v>
      </c>
      <c r="D50" s="211">
        <v>1.163194444444445E-2</v>
      </c>
      <c r="E50" s="212">
        <v>1.9039351851851856E-2</v>
      </c>
      <c r="G50" s="200">
        <v>46</v>
      </c>
      <c r="H50" s="209">
        <f t="shared" si="4"/>
        <v>640</v>
      </c>
      <c r="I50" s="200">
        <v>47</v>
      </c>
      <c r="J50" s="209">
        <f t="shared" si="5"/>
        <v>1005.0000000000006</v>
      </c>
      <c r="K50" s="200">
        <v>47</v>
      </c>
      <c r="L50" s="209">
        <f t="shared" si="7"/>
        <v>1645.0000000000005</v>
      </c>
      <c r="M50" s="200">
        <v>47</v>
      </c>
      <c r="V50" s="200">
        <v>21</v>
      </c>
      <c r="W50" s="209">
        <v>1500</v>
      </c>
      <c r="Y50" s="209">
        <v>1500</v>
      </c>
      <c r="AA50" s="209">
        <v>1500</v>
      </c>
    </row>
    <row r="51" spans="1:28" ht="25" customHeight="1">
      <c r="A51" s="212"/>
      <c r="B51" s="210">
        <v>47</v>
      </c>
      <c r="C51" s="210" t="s">
        <v>227</v>
      </c>
      <c r="D51" s="211">
        <v>1.1863425925925932E-2</v>
      </c>
      <c r="E51" s="212">
        <v>1.950231481481482E-2</v>
      </c>
      <c r="G51" s="200">
        <v>47</v>
      </c>
      <c r="H51" s="209">
        <f t="shared" si="4"/>
        <v>660</v>
      </c>
      <c r="I51" s="200">
        <v>48</v>
      </c>
      <c r="J51" s="209">
        <f t="shared" si="5"/>
        <v>1025.0000000000005</v>
      </c>
      <c r="K51" s="200">
        <v>48</v>
      </c>
      <c r="L51" s="209">
        <f t="shared" si="7"/>
        <v>1685.0000000000005</v>
      </c>
      <c r="M51" s="200">
        <v>48</v>
      </c>
      <c r="Q51" s="418" t="s">
        <v>72</v>
      </c>
      <c r="R51" s="418"/>
      <c r="S51" s="418"/>
      <c r="T51" s="418"/>
      <c r="V51" s="419" t="s">
        <v>72</v>
      </c>
      <c r="W51" s="419"/>
      <c r="X51" s="419"/>
      <c r="Y51" s="419"/>
      <c r="Z51" s="419"/>
      <c r="AA51" s="419"/>
      <c r="AB51" s="419"/>
    </row>
    <row r="52" spans="1:28" ht="25" customHeight="1">
      <c r="A52" s="212"/>
      <c r="B52" s="210">
        <v>48</v>
      </c>
      <c r="C52" s="210" t="s">
        <v>228</v>
      </c>
      <c r="D52" s="211">
        <v>1.2094907407407414E-2</v>
      </c>
      <c r="E52" s="212">
        <v>1.9965277777777783E-2</v>
      </c>
      <c r="G52" s="200">
        <v>48</v>
      </c>
      <c r="H52" s="209">
        <f t="shared" si="4"/>
        <v>680</v>
      </c>
      <c r="I52" s="200">
        <v>49</v>
      </c>
      <c r="J52" s="209">
        <f t="shared" si="5"/>
        <v>1045.0000000000007</v>
      </c>
      <c r="K52" s="200">
        <v>49</v>
      </c>
      <c r="L52" s="209">
        <f t="shared" si="7"/>
        <v>1725.0000000000005</v>
      </c>
      <c r="M52" s="200">
        <v>49</v>
      </c>
      <c r="Q52" s="418"/>
      <c r="R52" s="418"/>
      <c r="S52" s="418"/>
      <c r="T52" s="418"/>
      <c r="V52" s="422" t="s">
        <v>70</v>
      </c>
      <c r="W52" s="423" t="s">
        <v>94</v>
      </c>
      <c r="X52" s="202"/>
      <c r="Y52" s="423" t="s">
        <v>95</v>
      </c>
      <c r="Z52" s="202"/>
      <c r="AA52" s="423" t="s">
        <v>71</v>
      </c>
      <c r="AB52" s="202"/>
    </row>
    <row r="53" spans="1:28" ht="25" customHeight="1">
      <c r="A53" s="212"/>
      <c r="B53" s="210">
        <v>49</v>
      </c>
      <c r="C53" s="210" t="s">
        <v>229</v>
      </c>
      <c r="D53" s="211">
        <v>1.2326388888888895E-2</v>
      </c>
      <c r="E53" s="212">
        <v>2.0428240740740747E-2</v>
      </c>
      <c r="G53" s="200">
        <v>49</v>
      </c>
      <c r="H53" s="209">
        <f>(C53/"0:0:1")</f>
        <v>700</v>
      </c>
      <c r="I53" s="200">
        <v>50</v>
      </c>
      <c r="J53" s="209">
        <f t="shared" si="5"/>
        <v>1065.0000000000007</v>
      </c>
      <c r="K53" s="200">
        <v>50</v>
      </c>
      <c r="L53" s="209">
        <f t="shared" si="7"/>
        <v>1765.0000000000007</v>
      </c>
      <c r="M53" s="200">
        <v>50</v>
      </c>
      <c r="Q53" s="420" t="s">
        <v>70</v>
      </c>
      <c r="R53" s="421" t="s">
        <v>96</v>
      </c>
      <c r="S53" s="421" t="s">
        <v>97</v>
      </c>
      <c r="T53" s="421" t="s">
        <v>71</v>
      </c>
      <c r="V53" s="422"/>
      <c r="W53" s="423"/>
      <c r="X53" s="202"/>
      <c r="Y53" s="423"/>
      <c r="Z53" s="202"/>
      <c r="AA53" s="423"/>
      <c r="AB53" s="202"/>
    </row>
    <row r="54" spans="1:28" ht="25" customHeight="1">
      <c r="A54" s="212"/>
      <c r="B54" s="216">
        <v>50</v>
      </c>
      <c r="C54" s="212">
        <v>8.3333333333333332E-3</v>
      </c>
      <c r="D54" s="212">
        <v>1.2557870370370377E-2</v>
      </c>
      <c r="E54" s="212">
        <v>2.089120370370371E-2</v>
      </c>
      <c r="G54" s="200">
        <v>50</v>
      </c>
      <c r="H54" s="209">
        <f>(C54/"0:0:1")</f>
        <v>720</v>
      </c>
      <c r="I54" s="200" t="s">
        <v>10</v>
      </c>
      <c r="J54" s="209">
        <f>(D54/"0:0:1")</f>
        <v>1085.0000000000007</v>
      </c>
      <c r="K54" s="200" t="s">
        <v>10</v>
      </c>
      <c r="L54" s="209">
        <f t="shared" si="7"/>
        <v>1805.0000000000007</v>
      </c>
      <c r="M54" s="200" t="s">
        <v>10</v>
      </c>
      <c r="Q54" s="420"/>
      <c r="R54" s="421"/>
      <c r="S54" s="421"/>
      <c r="T54" s="421"/>
      <c r="W54" s="205">
        <v>10</v>
      </c>
      <c r="X54" s="200">
        <v>1</v>
      </c>
      <c r="Y54" s="205">
        <v>10</v>
      </c>
      <c r="Z54" s="200">
        <v>1</v>
      </c>
      <c r="AA54" s="205">
        <v>10</v>
      </c>
      <c r="AB54" s="200">
        <v>1</v>
      </c>
    </row>
    <row r="55" spans="1:28" ht="25" customHeight="1">
      <c r="B55" s="199"/>
      <c r="C55" s="199"/>
      <c r="D55" s="199"/>
      <c r="E55" s="199"/>
      <c r="H55" s="209">
        <v>720.01</v>
      </c>
      <c r="J55" s="209">
        <v>1085.01</v>
      </c>
      <c r="K55" s="200" t="s">
        <v>10</v>
      </c>
      <c r="L55" s="209">
        <v>1805.01</v>
      </c>
      <c r="M55" s="200" t="s">
        <v>10</v>
      </c>
      <c r="Q55" s="206">
        <v>1</v>
      </c>
      <c r="R55" s="207">
        <v>1.522337962962963E-3</v>
      </c>
      <c r="S55" s="207">
        <v>2.0967978395061725E-3</v>
      </c>
      <c r="T55" s="208">
        <v>3.6191358024691353E-3</v>
      </c>
      <c r="V55" s="200">
        <v>1</v>
      </c>
      <c r="W55" s="209">
        <f>(R55/"0:0:1")</f>
        <v>131.53</v>
      </c>
      <c r="X55" s="200">
        <v>2</v>
      </c>
      <c r="Y55" s="209">
        <f t="shared" ref="Y55:Y73" si="11">(S55/"0:0:1")</f>
        <v>181.16333333333333</v>
      </c>
      <c r="Z55" s="200">
        <v>2</v>
      </c>
      <c r="AA55" s="209">
        <f t="shared" ref="AA55:AA73" si="12">(T55/"0:0:1")</f>
        <v>312.69333333333333</v>
      </c>
      <c r="AB55" s="200">
        <v>2</v>
      </c>
    </row>
    <row r="56" spans="1:28" ht="25" customHeight="1">
      <c r="B56" s="199"/>
      <c r="C56" s="199"/>
      <c r="D56" s="199"/>
      <c r="E56" s="199"/>
      <c r="Q56" s="210">
        <v>2</v>
      </c>
      <c r="R56" s="211">
        <v>1.5984548611111113E-3</v>
      </c>
      <c r="S56" s="211">
        <v>2.2016377314814811E-3</v>
      </c>
      <c r="T56" s="212">
        <v>3.8000925925925923E-3</v>
      </c>
      <c r="V56" s="200">
        <v>2</v>
      </c>
      <c r="W56" s="209">
        <f t="shared" ref="W56:W73" si="13">(R56/"0:0:1")</f>
        <v>138.10650000000001</v>
      </c>
      <c r="X56" s="200">
        <v>3</v>
      </c>
      <c r="Y56" s="209">
        <f t="shared" si="11"/>
        <v>190.22149999999996</v>
      </c>
      <c r="Z56" s="200">
        <v>3</v>
      </c>
      <c r="AA56" s="209">
        <f t="shared" si="12"/>
        <v>328.32799999999997</v>
      </c>
      <c r="AB56" s="200">
        <v>3</v>
      </c>
    </row>
    <row r="57" spans="1:28" ht="25" customHeight="1">
      <c r="B57" s="418" t="s">
        <v>73</v>
      </c>
      <c r="C57" s="418"/>
      <c r="D57" s="418"/>
      <c r="E57" s="418"/>
      <c r="G57" s="419" t="s">
        <v>84</v>
      </c>
      <c r="H57" s="419"/>
      <c r="I57" s="419"/>
      <c r="J57" s="419"/>
      <c r="K57" s="419"/>
      <c r="L57" s="419"/>
      <c r="M57" s="419"/>
      <c r="N57" s="419"/>
      <c r="Q57" s="206">
        <v>3</v>
      </c>
      <c r="R57" s="207">
        <v>1.6745717592592593E-3</v>
      </c>
      <c r="S57" s="207">
        <v>2.30647762345679E-3</v>
      </c>
      <c r="T57" s="208">
        <v>3.9810493827160493E-3</v>
      </c>
      <c r="V57" s="200">
        <v>3</v>
      </c>
      <c r="W57" s="209">
        <f t="shared" si="13"/>
        <v>144.68300000000002</v>
      </c>
      <c r="X57" s="200">
        <v>4</v>
      </c>
      <c r="Y57" s="209">
        <f t="shared" si="11"/>
        <v>199.27966666666666</v>
      </c>
      <c r="Z57" s="200">
        <v>4</v>
      </c>
      <c r="AA57" s="209">
        <f t="shared" si="12"/>
        <v>343.96266666666668</v>
      </c>
      <c r="AB57" s="200">
        <v>4</v>
      </c>
    </row>
    <row r="58" spans="1:28" ht="25" customHeight="1">
      <c r="B58" s="420" t="s">
        <v>70</v>
      </c>
      <c r="C58" s="421" t="s">
        <v>91</v>
      </c>
      <c r="D58" s="421" t="s">
        <v>92</v>
      </c>
      <c r="E58" s="421" t="s">
        <v>71</v>
      </c>
      <c r="G58" s="422" t="s">
        <v>70</v>
      </c>
      <c r="H58" s="217"/>
      <c r="I58" s="217"/>
      <c r="J58" s="217"/>
      <c r="K58" s="217"/>
      <c r="L58" s="423" t="s">
        <v>71</v>
      </c>
      <c r="M58" s="201"/>
      <c r="N58" s="201"/>
      <c r="Q58" s="210">
        <v>4</v>
      </c>
      <c r="R58" s="211">
        <v>1.7506886574074076E-3</v>
      </c>
      <c r="S58" s="211">
        <v>2.4113175154320985E-3</v>
      </c>
      <c r="T58" s="212">
        <v>4.1620061728395059E-3</v>
      </c>
      <c r="V58" s="200">
        <v>4</v>
      </c>
      <c r="W58" s="209">
        <f t="shared" si="13"/>
        <v>151.25950000000003</v>
      </c>
      <c r="X58" s="200">
        <v>5</v>
      </c>
      <c r="Y58" s="209">
        <f t="shared" si="11"/>
        <v>208.33783333333332</v>
      </c>
      <c r="Z58" s="200">
        <v>5</v>
      </c>
      <c r="AA58" s="209">
        <f t="shared" si="12"/>
        <v>359.59733333333332</v>
      </c>
      <c r="AB58" s="200">
        <v>5</v>
      </c>
    </row>
    <row r="59" spans="1:28" ht="25" customHeight="1">
      <c r="B59" s="420"/>
      <c r="C59" s="421"/>
      <c r="D59" s="421"/>
      <c r="E59" s="421"/>
      <c r="G59" s="422"/>
      <c r="H59" s="217"/>
      <c r="I59" s="217"/>
      <c r="J59" s="217"/>
      <c r="K59" s="217"/>
      <c r="L59" s="423"/>
      <c r="M59" s="201"/>
      <c r="N59" s="201"/>
      <c r="Q59" s="206">
        <v>5</v>
      </c>
      <c r="R59" s="207">
        <v>1.8268055555555559E-3</v>
      </c>
      <c r="S59" s="207">
        <v>2.5161574074074075E-3</v>
      </c>
      <c r="T59" s="208">
        <v>4.3429629629629634E-3</v>
      </c>
      <c r="V59" s="200">
        <v>5</v>
      </c>
      <c r="W59" s="209">
        <f t="shared" si="13"/>
        <v>157.83600000000004</v>
      </c>
      <c r="X59" s="200">
        <v>6</v>
      </c>
      <c r="Y59" s="209">
        <f t="shared" si="11"/>
        <v>217.39600000000002</v>
      </c>
      <c r="Z59" s="200">
        <v>6</v>
      </c>
      <c r="AA59" s="209">
        <f t="shared" si="12"/>
        <v>375.23200000000008</v>
      </c>
      <c r="AB59" s="200">
        <v>6</v>
      </c>
    </row>
    <row r="60" spans="1:28" ht="25" customHeight="1">
      <c r="B60" s="203"/>
      <c r="C60" s="204"/>
      <c r="D60" s="204"/>
      <c r="E60" s="204"/>
      <c r="H60" s="205">
        <v>120</v>
      </c>
      <c r="I60" s="200">
        <v>1</v>
      </c>
      <c r="J60" s="205">
        <v>120</v>
      </c>
      <c r="K60" s="200">
        <v>1</v>
      </c>
      <c r="M60" s="200">
        <v>1</v>
      </c>
      <c r="Q60" s="210">
        <v>6</v>
      </c>
      <c r="R60" s="211">
        <v>1.902922453703704E-3</v>
      </c>
      <c r="S60" s="211">
        <v>2.620997299382716E-3</v>
      </c>
      <c r="T60" s="212">
        <v>4.52391975308642E-3</v>
      </c>
      <c r="V60" s="200">
        <v>6</v>
      </c>
      <c r="W60" s="209">
        <f t="shared" si="13"/>
        <v>164.41250000000002</v>
      </c>
      <c r="X60" s="200">
        <v>7</v>
      </c>
      <c r="Y60" s="209">
        <f t="shared" si="11"/>
        <v>226.45416666666668</v>
      </c>
      <c r="Z60" s="200">
        <v>7</v>
      </c>
      <c r="AA60" s="209">
        <f t="shared" si="12"/>
        <v>390.86666666666673</v>
      </c>
      <c r="AB60" s="200">
        <v>7</v>
      </c>
    </row>
    <row r="61" spans="1:28" ht="25" customHeight="1">
      <c r="B61" s="206">
        <v>1</v>
      </c>
      <c r="C61" s="207">
        <v>2.9282407407407412E-3</v>
      </c>
      <c r="D61" s="207">
        <v>6.1798611111111108E-3</v>
      </c>
      <c r="E61" s="208">
        <v>9.1081018518518516E-3</v>
      </c>
      <c r="G61" s="200">
        <v>1</v>
      </c>
      <c r="H61" s="209">
        <f>(C61/"0:0:1")</f>
        <v>253.00000000000006</v>
      </c>
      <c r="I61" s="200">
        <v>2</v>
      </c>
      <c r="J61" s="209">
        <f>(D61/"0:0:1")</f>
        <v>533.94000000000005</v>
      </c>
      <c r="K61" s="200">
        <v>2</v>
      </c>
      <c r="L61" s="209">
        <f>(E61/"0:0:1")</f>
        <v>786.94</v>
      </c>
      <c r="M61" s="200">
        <v>2</v>
      </c>
      <c r="Q61" s="206">
        <v>7</v>
      </c>
      <c r="R61" s="207">
        <v>1.9790393518518521E-3</v>
      </c>
      <c r="S61" s="207">
        <v>2.725837191358025E-3</v>
      </c>
      <c r="T61" s="208">
        <v>4.7048765432098766E-3</v>
      </c>
      <c r="V61" s="200">
        <v>7</v>
      </c>
      <c r="W61" s="209">
        <f t="shared" si="13"/>
        <v>170.98900000000003</v>
      </c>
      <c r="X61" s="200">
        <v>8</v>
      </c>
      <c r="Y61" s="209">
        <f t="shared" si="11"/>
        <v>235.51233333333337</v>
      </c>
      <c r="Z61" s="200">
        <v>8</v>
      </c>
      <c r="AA61" s="209">
        <f t="shared" si="12"/>
        <v>406.50133333333338</v>
      </c>
      <c r="AB61" s="200">
        <v>8</v>
      </c>
    </row>
    <row r="62" spans="1:28" ht="25" customHeight="1">
      <c r="B62" s="210">
        <v>2</v>
      </c>
      <c r="C62" s="211">
        <v>2.9721643518518521E-3</v>
      </c>
      <c r="D62" s="211">
        <v>6.2725590277777771E-3</v>
      </c>
      <c r="E62" s="212">
        <v>9.2563657407407404E-3</v>
      </c>
      <c r="G62" s="200">
        <v>2</v>
      </c>
      <c r="H62" s="209">
        <f t="shared" ref="H62:H110" si="14">(C62/"0:0:1")</f>
        <v>256.79500000000002</v>
      </c>
      <c r="I62" s="200">
        <v>3</v>
      </c>
      <c r="J62" s="209">
        <f t="shared" ref="J62:J104" si="15">(D62/"0:0:1")</f>
        <v>541.94909999999993</v>
      </c>
      <c r="K62" s="200">
        <v>3</v>
      </c>
      <c r="L62" s="209">
        <f t="shared" ref="L62:L109" si="16">(E62/"0:0:1")</f>
        <v>799.75</v>
      </c>
      <c r="M62" s="200">
        <v>3</v>
      </c>
      <c r="Q62" s="210">
        <v>8</v>
      </c>
      <c r="R62" s="211">
        <v>2.0551562500000006E-3</v>
      </c>
      <c r="S62" s="211">
        <v>2.8306770833333335E-3</v>
      </c>
      <c r="T62" s="212">
        <v>4.885833333333334E-3</v>
      </c>
      <c r="V62" s="200">
        <v>8</v>
      </c>
      <c r="W62" s="209">
        <f t="shared" si="13"/>
        <v>177.56550000000007</v>
      </c>
      <c r="X62" s="200">
        <v>9</v>
      </c>
      <c r="Y62" s="209">
        <f t="shared" si="11"/>
        <v>244.57050000000004</v>
      </c>
      <c r="Z62" s="200">
        <v>9</v>
      </c>
      <c r="AA62" s="209">
        <f t="shared" si="12"/>
        <v>422.13600000000008</v>
      </c>
      <c r="AB62" s="200">
        <v>9</v>
      </c>
    </row>
    <row r="63" spans="1:28" ht="25" customHeight="1">
      <c r="B63" s="206">
        <v>3</v>
      </c>
      <c r="C63" s="207">
        <v>3.016087962962963E-3</v>
      </c>
      <c r="D63" s="207">
        <v>6.3652569444444425E-3</v>
      </c>
      <c r="E63" s="208">
        <v>9.381344907407406E-3</v>
      </c>
      <c r="G63" s="200">
        <v>3</v>
      </c>
      <c r="H63" s="209">
        <f t="shared" si="14"/>
        <v>260.59000000000003</v>
      </c>
      <c r="I63" s="200">
        <v>4</v>
      </c>
      <c r="J63" s="209">
        <f t="shared" si="15"/>
        <v>549.95819999999981</v>
      </c>
      <c r="K63" s="200">
        <v>4</v>
      </c>
      <c r="L63" s="209">
        <f t="shared" si="16"/>
        <v>810.54819999999995</v>
      </c>
      <c r="M63" s="200">
        <v>4</v>
      </c>
      <c r="Q63" s="206">
        <v>9</v>
      </c>
      <c r="R63" s="207">
        <v>2.1312731481481486E-3</v>
      </c>
      <c r="S63" s="207">
        <v>2.9355169753086424E-3</v>
      </c>
      <c r="T63" s="208">
        <v>5.0667901234567915E-3</v>
      </c>
      <c r="V63" s="200">
        <v>9</v>
      </c>
      <c r="W63" s="209">
        <f t="shared" si="13"/>
        <v>184.14200000000005</v>
      </c>
      <c r="X63" s="200">
        <v>10</v>
      </c>
      <c r="Y63" s="209">
        <f t="shared" si="11"/>
        <v>253.62866666666673</v>
      </c>
      <c r="Z63" s="200">
        <v>10</v>
      </c>
      <c r="AA63" s="209">
        <f t="shared" si="12"/>
        <v>437.77066666666678</v>
      </c>
      <c r="AB63" s="200">
        <v>10</v>
      </c>
    </row>
    <row r="64" spans="1:28" ht="25" customHeight="1">
      <c r="B64" s="210">
        <v>4</v>
      </c>
      <c r="C64" s="211">
        <v>3.0600115740740739E-3</v>
      </c>
      <c r="D64" s="211">
        <v>6.4579548611111088E-3</v>
      </c>
      <c r="E64" s="212">
        <v>9.5179664351851823E-3</v>
      </c>
      <c r="G64" s="200">
        <v>4</v>
      </c>
      <c r="H64" s="209">
        <f t="shared" si="14"/>
        <v>264.38499999999999</v>
      </c>
      <c r="I64" s="200">
        <v>5</v>
      </c>
      <c r="J64" s="209">
        <f t="shared" si="15"/>
        <v>557.9672999999998</v>
      </c>
      <c r="K64" s="200">
        <v>5</v>
      </c>
      <c r="L64" s="209">
        <f t="shared" si="16"/>
        <v>822.35229999999979</v>
      </c>
      <c r="M64" s="200">
        <v>5</v>
      </c>
      <c r="Q64" s="210">
        <v>10</v>
      </c>
      <c r="R64" s="211">
        <v>2.2073900462962967E-3</v>
      </c>
      <c r="S64" s="211">
        <v>3.040356867283951E-3</v>
      </c>
      <c r="T64" s="212">
        <v>5.2477469135802472E-3</v>
      </c>
      <c r="V64" s="200">
        <v>10</v>
      </c>
      <c r="W64" s="209">
        <f t="shared" si="13"/>
        <v>190.71850000000003</v>
      </c>
      <c r="X64" s="200">
        <v>11</v>
      </c>
      <c r="Y64" s="209">
        <f t="shared" si="11"/>
        <v>262.68683333333337</v>
      </c>
      <c r="Z64" s="200">
        <v>11</v>
      </c>
      <c r="AA64" s="209">
        <f t="shared" si="12"/>
        <v>453.40533333333337</v>
      </c>
      <c r="AB64" s="200">
        <v>11</v>
      </c>
    </row>
    <row r="65" spans="2:28" ht="25" customHeight="1">
      <c r="B65" s="206">
        <v>5</v>
      </c>
      <c r="C65" s="207">
        <v>3.1039351851851844E-3</v>
      </c>
      <c r="D65" s="207">
        <v>6.550652777777775E-3</v>
      </c>
      <c r="E65" s="208">
        <v>9.6545879629629586E-3</v>
      </c>
      <c r="G65" s="200">
        <v>5</v>
      </c>
      <c r="H65" s="209">
        <f t="shared" si="14"/>
        <v>268.17999999999995</v>
      </c>
      <c r="I65" s="200">
        <v>6</v>
      </c>
      <c r="J65" s="209">
        <f t="shared" si="15"/>
        <v>565.97639999999978</v>
      </c>
      <c r="K65" s="200">
        <v>6</v>
      </c>
      <c r="L65" s="209">
        <f t="shared" si="16"/>
        <v>834.15639999999962</v>
      </c>
      <c r="M65" s="200">
        <v>6</v>
      </c>
      <c r="Q65" s="206">
        <v>11</v>
      </c>
      <c r="R65" s="207">
        <v>2.2835069444444452E-3</v>
      </c>
      <c r="S65" s="207">
        <v>3.1451967592592599E-3</v>
      </c>
      <c r="T65" s="208">
        <v>5.4287037037037047E-3</v>
      </c>
      <c r="V65" s="200">
        <v>11</v>
      </c>
      <c r="W65" s="209">
        <f t="shared" si="13"/>
        <v>197.29500000000007</v>
      </c>
      <c r="X65" s="200">
        <v>12</v>
      </c>
      <c r="Y65" s="209">
        <f t="shared" si="11"/>
        <v>271.74500000000006</v>
      </c>
      <c r="Z65" s="200">
        <v>12</v>
      </c>
      <c r="AA65" s="209">
        <f t="shared" si="12"/>
        <v>469.04000000000013</v>
      </c>
      <c r="AB65" s="200">
        <v>12</v>
      </c>
    </row>
    <row r="66" spans="2:28" ht="25" customHeight="1">
      <c r="B66" s="210">
        <v>6</v>
      </c>
      <c r="C66" s="211">
        <v>3.1478587962962953E-3</v>
      </c>
      <c r="D66" s="211">
        <v>6.6433506944444413E-3</v>
      </c>
      <c r="E66" s="212">
        <v>9.7912094907407366E-3</v>
      </c>
      <c r="G66" s="200">
        <v>6</v>
      </c>
      <c r="H66" s="209">
        <f t="shared" si="14"/>
        <v>271.97499999999991</v>
      </c>
      <c r="I66" s="200">
        <v>7</v>
      </c>
      <c r="J66" s="209">
        <f t="shared" si="15"/>
        <v>573.98549999999977</v>
      </c>
      <c r="K66" s="200">
        <v>7</v>
      </c>
      <c r="L66" s="209">
        <f t="shared" si="16"/>
        <v>845.96049999999968</v>
      </c>
      <c r="M66" s="200">
        <v>7</v>
      </c>
      <c r="Q66" s="210">
        <v>12</v>
      </c>
      <c r="R66" s="211">
        <v>2.3596238425925933E-3</v>
      </c>
      <c r="S66" s="211">
        <v>3.2500366512345684E-3</v>
      </c>
      <c r="T66" s="212">
        <v>5.6096604938271621E-3</v>
      </c>
      <c r="V66" s="200">
        <v>12</v>
      </c>
      <c r="W66" s="209">
        <f t="shared" si="13"/>
        <v>203.87150000000008</v>
      </c>
      <c r="X66" s="200">
        <v>13</v>
      </c>
      <c r="Y66" s="209">
        <f t="shared" si="11"/>
        <v>280.8031666666667</v>
      </c>
      <c r="Z66" s="200">
        <v>13</v>
      </c>
      <c r="AA66" s="209">
        <f t="shared" si="12"/>
        <v>484.67466666666684</v>
      </c>
      <c r="AB66" s="200">
        <v>13</v>
      </c>
    </row>
    <row r="67" spans="2:28" ht="25" customHeight="1">
      <c r="B67" s="206">
        <v>7</v>
      </c>
      <c r="C67" s="207">
        <v>3.1917824074074062E-3</v>
      </c>
      <c r="D67" s="207">
        <v>6.7360486111111067E-3</v>
      </c>
      <c r="E67" s="208">
        <v>9.9278310185185129E-3</v>
      </c>
      <c r="G67" s="200">
        <v>7</v>
      </c>
      <c r="H67" s="209">
        <f t="shared" si="14"/>
        <v>275.76999999999992</v>
      </c>
      <c r="I67" s="200">
        <v>8</v>
      </c>
      <c r="J67" s="209">
        <f t="shared" si="15"/>
        <v>581.99459999999965</v>
      </c>
      <c r="K67" s="200">
        <v>8</v>
      </c>
      <c r="L67" s="209">
        <f t="shared" si="16"/>
        <v>857.76459999999952</v>
      </c>
      <c r="M67" s="200">
        <v>8</v>
      </c>
      <c r="Q67" s="206">
        <v>13</v>
      </c>
      <c r="R67" s="207">
        <v>2.4357407407407414E-3</v>
      </c>
      <c r="S67" s="207">
        <v>3.3548765432098774E-3</v>
      </c>
      <c r="T67" s="208">
        <v>5.7906172839506187E-3</v>
      </c>
      <c r="V67" s="200">
        <v>13</v>
      </c>
      <c r="W67" s="209">
        <f t="shared" si="13"/>
        <v>210.44800000000006</v>
      </c>
      <c r="X67" s="200">
        <v>14</v>
      </c>
      <c r="Y67" s="209">
        <f t="shared" si="11"/>
        <v>289.86133333333345</v>
      </c>
      <c r="Z67" s="200">
        <v>14</v>
      </c>
      <c r="AA67" s="209">
        <f t="shared" si="12"/>
        <v>500.30933333333348</v>
      </c>
      <c r="AB67" s="200">
        <v>14</v>
      </c>
    </row>
    <row r="68" spans="2:28" ht="25" customHeight="1">
      <c r="B68" s="210">
        <v>8</v>
      </c>
      <c r="C68" s="211">
        <v>3.2357060185185171E-3</v>
      </c>
      <c r="D68" s="211">
        <v>6.828746527777773E-3</v>
      </c>
      <c r="E68" s="212">
        <v>1.0064351851851852E-2</v>
      </c>
      <c r="G68" s="200">
        <v>8</v>
      </c>
      <c r="H68" s="209">
        <f t="shared" si="14"/>
        <v>279.56499999999988</v>
      </c>
      <c r="I68" s="200">
        <v>9</v>
      </c>
      <c r="J68" s="209">
        <f t="shared" si="15"/>
        <v>590.00369999999964</v>
      </c>
      <c r="K68" s="200">
        <v>9</v>
      </c>
      <c r="L68" s="209">
        <f t="shared" si="16"/>
        <v>869.56000000000006</v>
      </c>
      <c r="M68" s="200">
        <v>9</v>
      </c>
      <c r="Q68" s="210">
        <v>14</v>
      </c>
      <c r="R68" s="211">
        <v>2.5118576388888899E-3</v>
      </c>
      <c r="S68" s="211">
        <v>3.4597164351851859E-3</v>
      </c>
      <c r="T68" s="212">
        <v>5.9715740740740753E-3</v>
      </c>
      <c r="V68" s="200">
        <v>14</v>
      </c>
      <c r="W68" s="209">
        <f t="shared" si="13"/>
        <v>217.0245000000001</v>
      </c>
      <c r="X68" s="200">
        <v>15</v>
      </c>
      <c r="Y68" s="209">
        <f t="shared" si="11"/>
        <v>298.91950000000008</v>
      </c>
      <c r="Z68" s="200">
        <v>15</v>
      </c>
      <c r="AA68" s="209">
        <f t="shared" si="12"/>
        <v>515.94400000000019</v>
      </c>
      <c r="AB68" s="200">
        <v>15</v>
      </c>
    </row>
    <row r="69" spans="2:28" ht="25" customHeight="1">
      <c r="B69" s="206">
        <v>9</v>
      </c>
      <c r="C69" s="207">
        <v>3.279629629629628E-3</v>
      </c>
      <c r="D69" s="207">
        <v>6.9214444444444393E-3</v>
      </c>
      <c r="E69" s="208">
        <v>1.0201074074074067E-2</v>
      </c>
      <c r="G69" s="200">
        <v>9</v>
      </c>
      <c r="H69" s="209">
        <f t="shared" si="14"/>
        <v>283.3599999999999</v>
      </c>
      <c r="I69" s="200">
        <v>10</v>
      </c>
      <c r="J69" s="209">
        <f t="shared" si="15"/>
        <v>598.01279999999963</v>
      </c>
      <c r="K69" s="200">
        <v>10</v>
      </c>
      <c r="L69" s="209">
        <f t="shared" si="16"/>
        <v>881.37279999999942</v>
      </c>
      <c r="M69" s="200">
        <v>10</v>
      </c>
      <c r="Q69" s="206">
        <v>15</v>
      </c>
      <c r="R69" s="207">
        <v>2.5879745370370379E-3</v>
      </c>
      <c r="S69" s="207">
        <v>3.5645563271604949E-3</v>
      </c>
      <c r="T69" s="208">
        <v>6.1525308641975328E-3</v>
      </c>
      <c r="V69" s="200">
        <v>15</v>
      </c>
      <c r="W69" s="209">
        <f t="shared" si="13"/>
        <v>223.60100000000008</v>
      </c>
      <c r="X69" s="200">
        <v>16</v>
      </c>
      <c r="Y69" s="209">
        <f t="shared" si="11"/>
        <v>307.97766666666678</v>
      </c>
      <c r="Z69" s="200">
        <v>16</v>
      </c>
      <c r="AA69" s="209">
        <f t="shared" si="12"/>
        <v>531.57866666666689</v>
      </c>
      <c r="AB69" s="200">
        <v>16</v>
      </c>
    </row>
    <row r="70" spans="2:28" ht="25" customHeight="1">
      <c r="B70" s="210">
        <v>10</v>
      </c>
      <c r="C70" s="211">
        <v>3.3235532407407389E-3</v>
      </c>
      <c r="D70" s="211">
        <v>7.0141423611111055E-3</v>
      </c>
      <c r="E70" s="212">
        <v>1.0337615740740739E-2</v>
      </c>
      <c r="G70" s="200">
        <v>10</v>
      </c>
      <c r="H70" s="209">
        <f t="shared" si="14"/>
        <v>287.15499999999986</v>
      </c>
      <c r="I70" s="200">
        <v>11</v>
      </c>
      <c r="J70" s="209">
        <f t="shared" si="15"/>
        <v>606.0218999999995</v>
      </c>
      <c r="K70" s="200">
        <v>11</v>
      </c>
      <c r="L70" s="209">
        <f t="shared" si="16"/>
        <v>893.17</v>
      </c>
      <c r="M70" s="200">
        <v>11</v>
      </c>
      <c r="Q70" s="210">
        <v>16</v>
      </c>
      <c r="R70" s="211">
        <v>2.664091435185186E-3</v>
      </c>
      <c r="S70" s="211">
        <v>3.6693962191358034E-3</v>
      </c>
      <c r="T70" s="212">
        <v>6.3334876543209894E-3</v>
      </c>
      <c r="V70" s="200">
        <v>16</v>
      </c>
      <c r="W70" s="209">
        <f t="shared" si="13"/>
        <v>230.17750000000009</v>
      </c>
      <c r="X70" s="200">
        <v>17</v>
      </c>
      <c r="Y70" s="209">
        <f t="shared" si="11"/>
        <v>317.03583333333341</v>
      </c>
      <c r="Z70" s="200">
        <v>17</v>
      </c>
      <c r="AA70" s="209">
        <f t="shared" si="12"/>
        <v>547.21333333333348</v>
      </c>
      <c r="AB70" s="200">
        <v>17</v>
      </c>
    </row>
    <row r="71" spans="2:28" ht="25" customHeight="1">
      <c r="B71" s="206">
        <v>11</v>
      </c>
      <c r="C71" s="207">
        <v>3.3674768518518494E-3</v>
      </c>
      <c r="D71" s="207">
        <v>7.106840277777771E-3</v>
      </c>
      <c r="E71" s="208">
        <v>1.047431712962962E-2</v>
      </c>
      <c r="G71" s="200">
        <v>11</v>
      </c>
      <c r="H71" s="209">
        <f t="shared" si="14"/>
        <v>290.94999999999982</v>
      </c>
      <c r="I71" s="200">
        <v>12</v>
      </c>
      <c r="J71" s="209">
        <f t="shared" si="15"/>
        <v>614.03099999999949</v>
      </c>
      <c r="K71" s="200">
        <v>12</v>
      </c>
      <c r="L71" s="209">
        <f t="shared" si="16"/>
        <v>904.9809999999992</v>
      </c>
      <c r="M71" s="200">
        <v>12</v>
      </c>
      <c r="Q71" s="206">
        <v>17</v>
      </c>
      <c r="R71" s="207">
        <v>2.7402083333333345E-3</v>
      </c>
      <c r="S71" s="207">
        <v>3.7742361111111119E-3</v>
      </c>
      <c r="T71" s="208">
        <v>6.514444444444446E-3</v>
      </c>
      <c r="V71" s="200">
        <v>17</v>
      </c>
      <c r="W71" s="209">
        <f t="shared" si="13"/>
        <v>236.7540000000001</v>
      </c>
      <c r="X71" s="200">
        <v>18</v>
      </c>
      <c r="Y71" s="209">
        <f t="shared" si="11"/>
        <v>326.09400000000011</v>
      </c>
      <c r="Z71" s="200">
        <v>18</v>
      </c>
      <c r="AA71" s="209">
        <f t="shared" si="12"/>
        <v>562.84800000000018</v>
      </c>
      <c r="AB71" s="200">
        <v>18</v>
      </c>
    </row>
    <row r="72" spans="2:28" ht="25" customHeight="1">
      <c r="B72" s="210">
        <v>12</v>
      </c>
      <c r="C72" s="211">
        <v>3.4114004629629603E-3</v>
      </c>
      <c r="D72" s="211">
        <v>7.1995381944444372E-3</v>
      </c>
      <c r="E72" s="212">
        <v>1.061087962962963E-2</v>
      </c>
      <c r="G72" s="200">
        <v>12</v>
      </c>
      <c r="H72" s="209">
        <f t="shared" si="14"/>
        <v>294.74499999999978</v>
      </c>
      <c r="I72" s="200">
        <v>13</v>
      </c>
      <c r="J72" s="209">
        <f t="shared" si="15"/>
        <v>622.04009999999937</v>
      </c>
      <c r="K72" s="200">
        <v>13</v>
      </c>
      <c r="L72" s="209">
        <f t="shared" si="16"/>
        <v>916.78000000000009</v>
      </c>
      <c r="M72" s="200">
        <v>13</v>
      </c>
      <c r="Q72" s="210">
        <v>18</v>
      </c>
      <c r="R72" s="211">
        <v>2.8163252314814826E-3</v>
      </c>
      <c r="S72" s="211">
        <v>3.8790760030864208E-3</v>
      </c>
      <c r="T72" s="212">
        <v>6.6954012345679034E-3</v>
      </c>
      <c r="V72" s="200">
        <v>18</v>
      </c>
      <c r="W72" s="209">
        <f t="shared" si="13"/>
        <v>243.33050000000011</v>
      </c>
      <c r="X72" s="200">
        <v>19</v>
      </c>
      <c r="Y72" s="209">
        <f t="shared" si="11"/>
        <v>335.1521666666668</v>
      </c>
      <c r="Z72" s="200">
        <v>19</v>
      </c>
      <c r="AA72" s="209">
        <f t="shared" si="12"/>
        <v>578.48266666666689</v>
      </c>
      <c r="AB72" s="200">
        <v>19</v>
      </c>
    </row>
    <row r="73" spans="2:28" ht="25" customHeight="1">
      <c r="B73" s="206">
        <v>13</v>
      </c>
      <c r="C73" s="207">
        <v>3.4553240740740712E-3</v>
      </c>
      <c r="D73" s="207">
        <v>7.2922361111111035E-3</v>
      </c>
      <c r="E73" s="208">
        <v>1.0747560185185174E-2</v>
      </c>
      <c r="G73" s="200">
        <v>13</v>
      </c>
      <c r="H73" s="209">
        <f t="shared" si="14"/>
        <v>298.53999999999974</v>
      </c>
      <c r="I73" s="200">
        <v>14</v>
      </c>
      <c r="J73" s="209">
        <f t="shared" si="15"/>
        <v>630.04919999999936</v>
      </c>
      <c r="K73" s="200">
        <v>14</v>
      </c>
      <c r="L73" s="209">
        <f t="shared" si="16"/>
        <v>928.5891999999991</v>
      </c>
      <c r="M73" s="200">
        <v>14</v>
      </c>
      <c r="Q73" s="206">
        <v>19</v>
      </c>
      <c r="R73" s="207">
        <v>2.8924421296296307E-3</v>
      </c>
      <c r="S73" s="207">
        <v>3.9839158950617298E-3</v>
      </c>
      <c r="T73" s="208">
        <v>6.8763580246913609E-3</v>
      </c>
      <c r="V73" s="200">
        <v>19</v>
      </c>
      <c r="W73" s="209">
        <f t="shared" si="13"/>
        <v>249.9070000000001</v>
      </c>
      <c r="X73" s="200">
        <v>20</v>
      </c>
      <c r="Y73" s="209">
        <f t="shared" si="11"/>
        <v>344.21033333333349</v>
      </c>
      <c r="Z73" s="200">
        <v>20</v>
      </c>
      <c r="AA73" s="209">
        <f t="shared" si="12"/>
        <v>594.11733333333359</v>
      </c>
      <c r="AB73" s="200">
        <v>20</v>
      </c>
    </row>
    <row r="74" spans="2:28" ht="25" customHeight="1">
      <c r="B74" s="210">
        <v>14</v>
      </c>
      <c r="C74" s="211">
        <v>3.4992476851851821E-3</v>
      </c>
      <c r="D74" s="211">
        <v>7.3849340277777698E-3</v>
      </c>
      <c r="E74" s="212">
        <v>1.0884181712962952E-2</v>
      </c>
      <c r="G74" s="200">
        <v>14</v>
      </c>
      <c r="H74" s="209">
        <f t="shared" si="14"/>
        <v>302.33499999999975</v>
      </c>
      <c r="I74" s="200">
        <v>15</v>
      </c>
      <c r="J74" s="209">
        <f t="shared" si="15"/>
        <v>638.05829999999935</v>
      </c>
      <c r="K74" s="200">
        <v>15</v>
      </c>
      <c r="L74" s="209">
        <f t="shared" si="16"/>
        <v>940.39329999999916</v>
      </c>
      <c r="M74" s="200">
        <v>15</v>
      </c>
      <c r="Q74" s="210">
        <v>20</v>
      </c>
      <c r="R74" s="211" t="s">
        <v>74</v>
      </c>
      <c r="S74" s="211" t="s">
        <v>75</v>
      </c>
      <c r="T74" s="212" t="s">
        <v>76</v>
      </c>
      <c r="V74" s="200">
        <v>20</v>
      </c>
      <c r="W74" s="209"/>
      <c r="X74" s="200"/>
      <c r="Y74" s="209"/>
      <c r="Z74" s="200"/>
      <c r="AA74" s="209"/>
      <c r="AB74" s="200"/>
    </row>
    <row r="75" spans="2:28" ht="25" customHeight="1">
      <c r="B75" s="206">
        <v>15</v>
      </c>
      <c r="C75" s="207">
        <v>3.543171296296293E-3</v>
      </c>
      <c r="D75" s="207">
        <v>7.4776319444444352E-3</v>
      </c>
      <c r="E75" s="208">
        <v>1.1020803240740729E-2</v>
      </c>
      <c r="G75" s="200">
        <v>15</v>
      </c>
      <c r="H75" s="209">
        <f t="shared" si="14"/>
        <v>306.12999999999971</v>
      </c>
      <c r="I75" s="200">
        <v>16</v>
      </c>
      <c r="J75" s="209">
        <f t="shared" si="15"/>
        <v>646.06739999999922</v>
      </c>
      <c r="K75" s="200">
        <v>16</v>
      </c>
      <c r="L75" s="209">
        <f t="shared" si="16"/>
        <v>952.19739999999899</v>
      </c>
      <c r="M75" s="200">
        <v>16</v>
      </c>
    </row>
    <row r="76" spans="2:28" ht="25" customHeight="1">
      <c r="B76" s="210">
        <v>16</v>
      </c>
      <c r="C76" s="211">
        <v>3.5870949074074039E-3</v>
      </c>
      <c r="D76" s="211">
        <v>7.5703298611111015E-3</v>
      </c>
      <c r="E76" s="212">
        <v>1.1157424768518505E-2</v>
      </c>
      <c r="G76" s="200">
        <v>16</v>
      </c>
      <c r="H76" s="209">
        <f t="shared" si="14"/>
        <v>309.92499999999973</v>
      </c>
      <c r="I76" s="200">
        <v>17</v>
      </c>
      <c r="J76" s="209">
        <f t="shared" si="15"/>
        <v>654.07649999999921</v>
      </c>
      <c r="K76" s="200">
        <v>17</v>
      </c>
      <c r="L76" s="209">
        <f t="shared" si="16"/>
        <v>964.00149999999883</v>
      </c>
      <c r="M76" s="200">
        <v>17</v>
      </c>
      <c r="Q76" s="418" t="s">
        <v>77</v>
      </c>
      <c r="R76" s="418"/>
      <c r="S76" s="418"/>
      <c r="T76" s="418"/>
      <c r="V76" s="419" t="s">
        <v>77</v>
      </c>
      <c r="W76" s="419"/>
      <c r="X76" s="419"/>
      <c r="Y76" s="419"/>
      <c r="Z76" s="419"/>
      <c r="AA76" s="419"/>
      <c r="AB76" s="419"/>
    </row>
    <row r="77" spans="2:28" ht="25" customHeight="1">
      <c r="B77" s="206">
        <v>17</v>
      </c>
      <c r="C77" s="207">
        <v>3.6310185185185148E-3</v>
      </c>
      <c r="D77" s="207">
        <v>7.6630277777777677E-3</v>
      </c>
      <c r="E77" s="208">
        <v>1.1293981481481481E-2</v>
      </c>
      <c r="G77" s="200">
        <v>17</v>
      </c>
      <c r="H77" s="209">
        <f t="shared" si="14"/>
        <v>313.71999999999969</v>
      </c>
      <c r="I77" s="200">
        <v>18</v>
      </c>
      <c r="J77" s="209">
        <f t="shared" si="15"/>
        <v>662.0855999999992</v>
      </c>
      <c r="K77" s="200">
        <v>18</v>
      </c>
      <c r="L77" s="209">
        <f t="shared" si="16"/>
        <v>975.80000000000007</v>
      </c>
      <c r="M77" s="200">
        <v>18</v>
      </c>
      <c r="Q77" s="418"/>
      <c r="R77" s="418"/>
      <c r="S77" s="418"/>
      <c r="T77" s="418"/>
      <c r="V77" s="422" t="s">
        <v>70</v>
      </c>
      <c r="W77" s="423" t="s">
        <v>94</v>
      </c>
      <c r="X77" s="202"/>
      <c r="Y77" s="423" t="s">
        <v>95</v>
      </c>
      <c r="Z77" s="202"/>
      <c r="AA77" s="423" t="s">
        <v>71</v>
      </c>
      <c r="AB77" s="202"/>
    </row>
    <row r="78" spans="2:28" ht="25" customHeight="1">
      <c r="B78" s="210">
        <v>18</v>
      </c>
      <c r="C78" s="211">
        <v>3.6749421296296252E-3</v>
      </c>
      <c r="D78" s="211">
        <v>7.755725694444434E-3</v>
      </c>
      <c r="E78" s="212">
        <v>1.1430555555555557E-2</v>
      </c>
      <c r="G78" s="200">
        <v>18</v>
      </c>
      <c r="H78" s="209">
        <f t="shared" si="14"/>
        <v>317.51499999999965</v>
      </c>
      <c r="I78" s="200">
        <v>19</v>
      </c>
      <c r="J78" s="209">
        <f t="shared" si="15"/>
        <v>670.09469999999908</v>
      </c>
      <c r="K78" s="200">
        <v>19</v>
      </c>
      <c r="L78" s="209">
        <f t="shared" si="16"/>
        <v>987.60000000000014</v>
      </c>
      <c r="M78" s="200">
        <v>19</v>
      </c>
      <c r="Q78" s="420" t="s">
        <v>70</v>
      </c>
      <c r="R78" s="421" t="s">
        <v>96</v>
      </c>
      <c r="S78" s="421" t="s">
        <v>97</v>
      </c>
      <c r="T78" s="421" t="s">
        <v>71</v>
      </c>
      <c r="V78" s="422"/>
      <c r="W78" s="423"/>
      <c r="X78" s="202"/>
      <c r="Y78" s="423"/>
      <c r="Z78" s="202"/>
      <c r="AA78" s="423"/>
      <c r="AB78" s="202"/>
    </row>
    <row r="79" spans="2:28" ht="25" customHeight="1">
      <c r="B79" s="206">
        <v>19</v>
      </c>
      <c r="C79" s="207">
        <v>3.7188657407407361E-3</v>
      </c>
      <c r="D79" s="207">
        <v>7.8484236111110994E-3</v>
      </c>
      <c r="E79" s="208">
        <v>1.1567289351851836E-2</v>
      </c>
      <c r="G79" s="200">
        <v>19</v>
      </c>
      <c r="H79" s="209">
        <f t="shared" si="14"/>
        <v>321.3099999999996</v>
      </c>
      <c r="I79" s="200">
        <v>20</v>
      </c>
      <c r="J79" s="209">
        <f t="shared" si="15"/>
        <v>678.10379999999907</v>
      </c>
      <c r="K79" s="200">
        <v>20</v>
      </c>
      <c r="L79" s="209">
        <f t="shared" si="16"/>
        <v>999.41379999999867</v>
      </c>
      <c r="M79" s="200">
        <v>20</v>
      </c>
      <c r="Q79" s="420"/>
      <c r="R79" s="421"/>
      <c r="S79" s="421"/>
      <c r="T79" s="421"/>
      <c r="W79" s="205">
        <v>10</v>
      </c>
      <c r="X79" s="200">
        <v>1</v>
      </c>
      <c r="Y79" s="205">
        <v>10</v>
      </c>
      <c r="Z79" s="200">
        <v>1</v>
      </c>
      <c r="AA79" s="205">
        <v>10</v>
      </c>
      <c r="AB79" s="200">
        <v>1</v>
      </c>
    </row>
    <row r="80" spans="2:28" ht="25" customHeight="1">
      <c r="B80" s="210">
        <v>20</v>
      </c>
      <c r="C80" s="211">
        <v>3.762789351851847E-3</v>
      </c>
      <c r="D80" s="211">
        <v>7.9411215277777666E-3</v>
      </c>
      <c r="E80" s="212">
        <v>1.1703819444444444E-2</v>
      </c>
      <c r="G80" s="200">
        <v>20</v>
      </c>
      <c r="H80" s="209">
        <f t="shared" si="14"/>
        <v>325.10499999999962</v>
      </c>
      <c r="I80" s="200">
        <v>21</v>
      </c>
      <c r="J80" s="209">
        <f t="shared" si="15"/>
        <v>686.11289999999906</v>
      </c>
      <c r="K80" s="200">
        <v>21</v>
      </c>
      <c r="L80" s="209">
        <f t="shared" si="16"/>
        <v>1011.21</v>
      </c>
      <c r="M80" s="200">
        <v>21</v>
      </c>
      <c r="Q80" s="206">
        <v>1</v>
      </c>
      <c r="R80" s="207">
        <v>1.5501157407407408E-3</v>
      </c>
      <c r="S80" s="207">
        <v>2.328733098177542E-3</v>
      </c>
      <c r="T80" s="208">
        <v>3.8788488389182828E-3</v>
      </c>
      <c r="V80" s="200">
        <v>1</v>
      </c>
      <c r="W80" s="209">
        <f>(R80/"0:0:1")</f>
        <v>133.93</v>
      </c>
      <c r="X80" s="200">
        <v>2</v>
      </c>
      <c r="Y80" s="209">
        <f t="shared" ref="Y80:Y98" si="17">(S80/"0:0:1")</f>
        <v>201.20253968253965</v>
      </c>
      <c r="Z80" s="200">
        <v>2</v>
      </c>
      <c r="AA80" s="209">
        <f t="shared" ref="AA80:AA98" si="18">(T80/"0:0:1")</f>
        <v>335.13253968253963</v>
      </c>
      <c r="AB80" s="200">
        <v>2</v>
      </c>
    </row>
    <row r="81" spans="2:28" ht="25" customHeight="1">
      <c r="B81" s="206">
        <v>21</v>
      </c>
      <c r="C81" s="207">
        <v>3.8067129629629636E-3</v>
      </c>
      <c r="D81" s="207">
        <v>8.0338194444444441E-3</v>
      </c>
      <c r="E81" s="208">
        <v>1.1840532407407407E-2</v>
      </c>
      <c r="G81" s="200">
        <v>21</v>
      </c>
      <c r="H81" s="209">
        <f t="shared" si="14"/>
        <v>328.90000000000009</v>
      </c>
      <c r="I81" s="200">
        <v>22</v>
      </c>
      <c r="J81" s="209">
        <f t="shared" si="15"/>
        <v>694.12199999999996</v>
      </c>
      <c r="K81" s="200">
        <v>22</v>
      </c>
      <c r="L81" s="209">
        <f t="shared" si="16"/>
        <v>1023.022</v>
      </c>
      <c r="M81" s="200">
        <v>22</v>
      </c>
      <c r="Q81" s="210">
        <v>2</v>
      </c>
      <c r="R81" s="211">
        <v>1.627621527777778E-3</v>
      </c>
      <c r="S81" s="211">
        <v>2.4451697530864193E-3</v>
      </c>
      <c r="T81" s="212">
        <v>4.0727912808641974E-3</v>
      </c>
      <c r="V81" s="200">
        <v>2</v>
      </c>
      <c r="W81" s="209">
        <f t="shared" ref="W81:W98" si="19">(R81/"0:0:1")</f>
        <v>140.62650000000002</v>
      </c>
      <c r="X81" s="200">
        <v>3</v>
      </c>
      <c r="Y81" s="209">
        <f t="shared" si="17"/>
        <v>211.26266666666663</v>
      </c>
      <c r="Z81" s="200">
        <v>3</v>
      </c>
      <c r="AA81" s="209">
        <f t="shared" si="18"/>
        <v>351.88916666666665</v>
      </c>
      <c r="AB81" s="200">
        <v>3</v>
      </c>
    </row>
    <row r="82" spans="2:28" ht="25" customHeight="1">
      <c r="B82" s="210">
        <v>22</v>
      </c>
      <c r="C82" s="211">
        <v>3.8506365740740745E-3</v>
      </c>
      <c r="D82" s="211">
        <v>8.1265173611111095E-3</v>
      </c>
      <c r="E82" s="212">
        <v>1.1977153935185184E-2</v>
      </c>
      <c r="G82" s="200">
        <v>22</v>
      </c>
      <c r="H82" s="209">
        <f t="shared" si="14"/>
        <v>332.69500000000005</v>
      </c>
      <c r="I82" s="200">
        <v>23</v>
      </c>
      <c r="J82" s="209">
        <f t="shared" si="15"/>
        <v>702.13109999999995</v>
      </c>
      <c r="K82" s="200">
        <v>23</v>
      </c>
      <c r="L82" s="209">
        <f t="shared" si="16"/>
        <v>1034.8261</v>
      </c>
      <c r="M82" s="200">
        <v>23</v>
      </c>
      <c r="Q82" s="206">
        <v>3</v>
      </c>
      <c r="R82" s="207">
        <v>1.7051273148148149E-3</v>
      </c>
      <c r="S82" s="207">
        <v>2.5616064079952965E-3</v>
      </c>
      <c r="T82" s="208">
        <v>4.2667337228101112E-3</v>
      </c>
      <c r="V82" s="200">
        <v>3</v>
      </c>
      <c r="W82" s="209">
        <f t="shared" si="19"/>
        <v>147.32300000000001</v>
      </c>
      <c r="X82" s="200">
        <v>4</v>
      </c>
      <c r="Y82" s="209">
        <f t="shared" si="17"/>
        <v>221.32279365079364</v>
      </c>
      <c r="Z82" s="200">
        <v>4</v>
      </c>
      <c r="AA82" s="209">
        <f t="shared" si="18"/>
        <v>368.64579365079362</v>
      </c>
      <c r="AB82" s="200">
        <v>4</v>
      </c>
    </row>
    <row r="83" spans="2:28" ht="25" customHeight="1">
      <c r="B83" s="206">
        <v>23</v>
      </c>
      <c r="C83" s="207">
        <v>3.8945601851851854E-3</v>
      </c>
      <c r="D83" s="207">
        <v>8.2192152777777767E-3</v>
      </c>
      <c r="E83" s="208">
        <v>1.2113775462962962E-2</v>
      </c>
      <c r="G83" s="200">
        <v>23</v>
      </c>
      <c r="H83" s="209">
        <f t="shared" si="14"/>
        <v>336.49</v>
      </c>
      <c r="I83" s="200">
        <v>24</v>
      </c>
      <c r="J83" s="209">
        <f t="shared" si="15"/>
        <v>710.14019999999994</v>
      </c>
      <c r="K83" s="200">
        <v>24</v>
      </c>
      <c r="L83" s="209">
        <f t="shared" si="16"/>
        <v>1046.6301999999998</v>
      </c>
      <c r="M83" s="200">
        <v>24</v>
      </c>
      <c r="Q83" s="210">
        <v>4</v>
      </c>
      <c r="R83" s="211">
        <v>1.7826331018518521E-3</v>
      </c>
      <c r="S83" s="211">
        <v>2.6780430629041738E-3</v>
      </c>
      <c r="T83" s="212">
        <v>4.4606761647560259E-3</v>
      </c>
      <c r="V83" s="200">
        <v>4</v>
      </c>
      <c r="W83" s="209">
        <f t="shared" si="19"/>
        <v>154.01950000000002</v>
      </c>
      <c r="X83" s="200">
        <v>5</v>
      </c>
      <c r="Y83" s="209">
        <f t="shared" si="17"/>
        <v>231.38292063492062</v>
      </c>
      <c r="Z83" s="200">
        <v>5</v>
      </c>
      <c r="AA83" s="209">
        <f t="shared" si="18"/>
        <v>385.40242063492065</v>
      </c>
      <c r="AB83" s="200">
        <v>5</v>
      </c>
    </row>
    <row r="84" spans="2:28" ht="25" customHeight="1">
      <c r="B84" s="210">
        <v>24</v>
      </c>
      <c r="C84" s="211">
        <v>3.9384837962962958E-3</v>
      </c>
      <c r="D84" s="211">
        <v>8.3119131944444421E-3</v>
      </c>
      <c r="E84" s="212">
        <v>1.2250396990740738E-2</v>
      </c>
      <c r="G84" s="200">
        <v>24</v>
      </c>
      <c r="H84" s="209">
        <f t="shared" si="14"/>
        <v>340.28499999999997</v>
      </c>
      <c r="I84" s="200">
        <v>25</v>
      </c>
      <c r="J84" s="209">
        <f t="shared" si="15"/>
        <v>718.14929999999981</v>
      </c>
      <c r="K84" s="200">
        <v>25</v>
      </c>
      <c r="L84" s="209">
        <f t="shared" si="16"/>
        <v>1058.4342999999999</v>
      </c>
      <c r="M84" s="200">
        <v>25</v>
      </c>
      <c r="Q84" s="206">
        <v>5</v>
      </c>
      <c r="R84" s="207">
        <v>1.8601388888888893E-3</v>
      </c>
      <c r="S84" s="207">
        <v>2.7944797178130506E-3</v>
      </c>
      <c r="T84" s="208">
        <v>4.6546186067019397E-3</v>
      </c>
      <c r="V84" s="200">
        <v>5</v>
      </c>
      <c r="W84" s="209">
        <f t="shared" si="19"/>
        <v>160.71600000000004</v>
      </c>
      <c r="X84" s="200">
        <v>6</v>
      </c>
      <c r="Y84" s="209">
        <f t="shared" si="17"/>
        <v>241.44304761904758</v>
      </c>
      <c r="Z84" s="200">
        <v>6</v>
      </c>
      <c r="AA84" s="209">
        <f t="shared" si="18"/>
        <v>402.15904761904761</v>
      </c>
      <c r="AB84" s="200">
        <v>6</v>
      </c>
    </row>
    <row r="85" spans="2:28" ht="25" customHeight="1">
      <c r="B85" s="206">
        <v>25</v>
      </c>
      <c r="C85" s="207">
        <v>3.9824074074074067E-3</v>
      </c>
      <c r="D85" s="207">
        <v>8.4046111111111092E-3</v>
      </c>
      <c r="E85" s="208">
        <v>1.2387018518518516E-2</v>
      </c>
      <c r="G85" s="200">
        <v>25</v>
      </c>
      <c r="H85" s="209">
        <f t="shared" si="14"/>
        <v>344.08</v>
      </c>
      <c r="I85" s="200">
        <v>26</v>
      </c>
      <c r="J85" s="209">
        <f t="shared" si="15"/>
        <v>726.15839999999992</v>
      </c>
      <c r="K85" s="200">
        <v>26</v>
      </c>
      <c r="L85" s="209">
        <f t="shared" si="16"/>
        <v>1070.2383999999997</v>
      </c>
      <c r="M85" s="200">
        <v>26</v>
      </c>
      <c r="Q85" s="210">
        <v>6</v>
      </c>
      <c r="R85" s="211">
        <v>1.9376446759259264E-3</v>
      </c>
      <c r="S85" s="211">
        <v>2.9109163727219279E-3</v>
      </c>
      <c r="T85" s="212">
        <v>4.8485610486478543E-3</v>
      </c>
      <c r="V85" s="200">
        <v>6</v>
      </c>
      <c r="W85" s="209">
        <f t="shared" si="19"/>
        <v>167.41250000000005</v>
      </c>
      <c r="X85" s="200">
        <v>7</v>
      </c>
      <c r="Y85" s="209">
        <f t="shared" si="17"/>
        <v>251.50317460317459</v>
      </c>
      <c r="Z85" s="200">
        <v>7</v>
      </c>
      <c r="AA85" s="209">
        <f t="shared" si="18"/>
        <v>418.91567460317464</v>
      </c>
      <c r="AB85" s="200">
        <v>7</v>
      </c>
    </row>
    <row r="86" spans="2:28" ht="25" customHeight="1">
      <c r="B86" s="210">
        <v>26</v>
      </c>
      <c r="C86" s="211">
        <v>4.0263310185185176E-3</v>
      </c>
      <c r="D86" s="211">
        <v>8.4973090277777746E-3</v>
      </c>
      <c r="E86" s="212">
        <v>1.2523640046296292E-2</v>
      </c>
      <c r="G86" s="200">
        <v>26</v>
      </c>
      <c r="H86" s="209">
        <f t="shared" si="14"/>
        <v>347.87499999999994</v>
      </c>
      <c r="I86" s="200">
        <v>27</v>
      </c>
      <c r="J86" s="209">
        <f t="shared" si="15"/>
        <v>734.16749999999979</v>
      </c>
      <c r="K86" s="200">
        <v>27</v>
      </c>
      <c r="L86" s="209">
        <f t="shared" si="16"/>
        <v>1082.0424999999998</v>
      </c>
      <c r="M86" s="200">
        <v>27</v>
      </c>
      <c r="Q86" s="206">
        <v>7</v>
      </c>
      <c r="R86" s="207">
        <v>2.0151504629629634E-3</v>
      </c>
      <c r="S86" s="207">
        <v>3.0273530276308052E-3</v>
      </c>
      <c r="T86" s="208">
        <v>5.042503490593769E-3</v>
      </c>
      <c r="V86" s="200">
        <v>7</v>
      </c>
      <c r="W86" s="209">
        <f t="shared" si="19"/>
        <v>174.10900000000004</v>
      </c>
      <c r="X86" s="200">
        <v>8</v>
      </c>
      <c r="Y86" s="209">
        <f t="shared" si="17"/>
        <v>261.56330158730157</v>
      </c>
      <c r="Z86" s="200">
        <v>8</v>
      </c>
      <c r="AA86" s="209">
        <f t="shared" si="18"/>
        <v>435.67230158730166</v>
      </c>
      <c r="AB86" s="200">
        <v>8</v>
      </c>
    </row>
    <row r="87" spans="2:28" ht="25" customHeight="1">
      <c r="B87" s="206">
        <v>27</v>
      </c>
      <c r="C87" s="207">
        <v>4.0702546296296285E-3</v>
      </c>
      <c r="D87" s="207">
        <v>8.59000694444444E-3</v>
      </c>
      <c r="E87" s="208">
        <v>1.2660261574074069E-2</v>
      </c>
      <c r="G87" s="200">
        <v>27</v>
      </c>
      <c r="H87" s="209">
        <f t="shared" si="14"/>
        <v>351.6699999999999</v>
      </c>
      <c r="I87" s="200">
        <v>28</v>
      </c>
      <c r="J87" s="209">
        <f t="shared" si="15"/>
        <v>742.17659999999967</v>
      </c>
      <c r="K87" s="200">
        <v>28</v>
      </c>
      <c r="L87" s="209">
        <f t="shared" si="16"/>
        <v>1093.8465999999996</v>
      </c>
      <c r="M87" s="200">
        <v>28</v>
      </c>
      <c r="Q87" s="210">
        <v>8</v>
      </c>
      <c r="R87" s="211">
        <v>2.0926562500000008E-3</v>
      </c>
      <c r="S87" s="211">
        <v>3.1437896825396825E-3</v>
      </c>
      <c r="T87" s="212">
        <v>5.2364459325396837E-3</v>
      </c>
      <c r="V87" s="200">
        <v>8</v>
      </c>
      <c r="W87" s="209">
        <f t="shared" si="19"/>
        <v>180.80550000000008</v>
      </c>
      <c r="X87" s="200">
        <v>9</v>
      </c>
      <c r="Y87" s="209">
        <f t="shared" si="17"/>
        <v>271.62342857142858</v>
      </c>
      <c r="Z87" s="200">
        <v>9</v>
      </c>
      <c r="AA87" s="209">
        <f t="shared" si="18"/>
        <v>452.42892857142868</v>
      </c>
      <c r="AB87" s="200">
        <v>9</v>
      </c>
    </row>
    <row r="88" spans="2:28" ht="25" customHeight="1">
      <c r="B88" s="210">
        <v>28</v>
      </c>
      <c r="C88" s="211">
        <v>4.1141782407407394E-3</v>
      </c>
      <c r="D88" s="211">
        <v>8.6827048611111072E-3</v>
      </c>
      <c r="E88" s="212">
        <v>1.2796883101851847E-2</v>
      </c>
      <c r="G88" s="200">
        <v>28</v>
      </c>
      <c r="H88" s="209">
        <f t="shared" si="14"/>
        <v>355.46499999999992</v>
      </c>
      <c r="I88" s="200">
        <v>29</v>
      </c>
      <c r="J88" s="209">
        <f t="shared" si="15"/>
        <v>750.18569999999966</v>
      </c>
      <c r="K88" s="200">
        <v>29</v>
      </c>
      <c r="L88" s="209">
        <f t="shared" si="16"/>
        <v>1105.6506999999997</v>
      </c>
      <c r="M88" s="200">
        <v>29</v>
      </c>
      <c r="Q88" s="206">
        <v>9</v>
      </c>
      <c r="R88" s="207">
        <v>2.1701620370370377E-3</v>
      </c>
      <c r="S88" s="207">
        <v>3.2602263374485597E-3</v>
      </c>
      <c r="T88" s="208">
        <v>5.4303883744855974E-3</v>
      </c>
      <c r="V88" s="200">
        <v>9</v>
      </c>
      <c r="W88" s="209">
        <f t="shared" si="19"/>
        <v>187.50200000000007</v>
      </c>
      <c r="X88" s="200">
        <v>10</v>
      </c>
      <c r="Y88" s="209">
        <f t="shared" si="17"/>
        <v>281.68355555555559</v>
      </c>
      <c r="Z88" s="200">
        <v>10</v>
      </c>
      <c r="AA88" s="209">
        <f t="shared" si="18"/>
        <v>469.18555555555565</v>
      </c>
      <c r="AB88" s="200">
        <v>10</v>
      </c>
    </row>
    <row r="89" spans="2:28" ht="25" customHeight="1">
      <c r="B89" s="206">
        <v>29</v>
      </c>
      <c r="C89" s="207">
        <v>4.1581018518518503E-3</v>
      </c>
      <c r="D89" s="207">
        <v>8.7754027777777726E-3</v>
      </c>
      <c r="E89" s="208">
        <v>1.2933504629629623E-2</v>
      </c>
      <c r="G89" s="200">
        <v>29</v>
      </c>
      <c r="H89" s="209">
        <f t="shared" si="14"/>
        <v>359.25999999999988</v>
      </c>
      <c r="I89" s="200">
        <v>30</v>
      </c>
      <c r="J89" s="209">
        <f t="shared" si="15"/>
        <v>758.19479999999965</v>
      </c>
      <c r="K89" s="200">
        <v>30</v>
      </c>
      <c r="L89" s="209">
        <f t="shared" si="16"/>
        <v>1117.4547999999995</v>
      </c>
      <c r="M89" s="200">
        <v>30</v>
      </c>
      <c r="Q89" s="210">
        <v>10</v>
      </c>
      <c r="R89" s="211">
        <v>2.2476678240740747E-3</v>
      </c>
      <c r="S89" s="211">
        <v>3.376662992357437E-3</v>
      </c>
      <c r="T89" s="212">
        <v>5.6243308164315112E-3</v>
      </c>
      <c r="V89" s="200">
        <v>10</v>
      </c>
      <c r="W89" s="209">
        <f t="shared" si="19"/>
        <v>194.19850000000005</v>
      </c>
      <c r="X89" s="200">
        <v>11</v>
      </c>
      <c r="Y89" s="209">
        <f t="shared" si="17"/>
        <v>291.7436825396826</v>
      </c>
      <c r="Z89" s="200">
        <v>11</v>
      </c>
      <c r="AA89" s="209">
        <f t="shared" si="18"/>
        <v>485.94218253968262</v>
      </c>
      <c r="AB89" s="200">
        <v>11</v>
      </c>
    </row>
    <row r="90" spans="2:28" ht="25" customHeight="1">
      <c r="B90" s="210">
        <v>30</v>
      </c>
      <c r="C90" s="211">
        <v>4.2020254629629612E-3</v>
      </c>
      <c r="D90" s="211">
        <v>8.868100694444438E-3</v>
      </c>
      <c r="E90" s="212">
        <v>1.3070023148148148E-2</v>
      </c>
      <c r="G90" s="200">
        <v>30</v>
      </c>
      <c r="H90" s="209">
        <f t="shared" si="14"/>
        <v>363.05499999999989</v>
      </c>
      <c r="I90" s="200">
        <v>31</v>
      </c>
      <c r="J90" s="209">
        <f t="shared" si="15"/>
        <v>766.20389999999952</v>
      </c>
      <c r="K90" s="200">
        <v>31</v>
      </c>
      <c r="L90" s="209">
        <f t="shared" si="16"/>
        <v>1129.25</v>
      </c>
      <c r="M90" s="200">
        <v>31</v>
      </c>
      <c r="Q90" s="206">
        <v>11</v>
      </c>
      <c r="R90" s="207">
        <v>2.3251736111111121E-3</v>
      </c>
      <c r="S90" s="207">
        <v>3.4930996472663138E-3</v>
      </c>
      <c r="T90" s="208">
        <v>5.8182732583774259E-3</v>
      </c>
      <c r="V90" s="200">
        <v>11</v>
      </c>
      <c r="W90" s="209">
        <f t="shared" si="19"/>
        <v>200.8950000000001</v>
      </c>
      <c r="X90" s="200">
        <v>12</v>
      </c>
      <c r="Y90" s="209">
        <f t="shared" si="17"/>
        <v>301.80380952380955</v>
      </c>
      <c r="Z90" s="200">
        <v>12</v>
      </c>
      <c r="AA90" s="209">
        <f t="shared" si="18"/>
        <v>502.69880952380964</v>
      </c>
      <c r="AB90" s="200">
        <v>12</v>
      </c>
    </row>
    <row r="91" spans="2:28" ht="25" customHeight="1">
      <c r="B91" s="210">
        <v>31</v>
      </c>
      <c r="C91" s="211">
        <v>4.2824074074074075E-3</v>
      </c>
      <c r="D91" s="211">
        <v>9.0277777777777787E-3</v>
      </c>
      <c r="E91" s="212">
        <v>1.3310185185185185E-2</v>
      </c>
      <c r="G91" s="200">
        <v>31</v>
      </c>
      <c r="H91" s="209">
        <f t="shared" si="14"/>
        <v>370</v>
      </c>
      <c r="I91" s="200">
        <v>32</v>
      </c>
      <c r="J91" s="209">
        <f t="shared" si="15"/>
        <v>780.00000000000011</v>
      </c>
      <c r="K91" s="200">
        <v>32</v>
      </c>
      <c r="L91" s="209">
        <f t="shared" si="16"/>
        <v>1150</v>
      </c>
      <c r="M91" s="200">
        <v>32</v>
      </c>
      <c r="Q91" s="210">
        <v>12</v>
      </c>
      <c r="R91" s="211">
        <v>2.402679398148149E-3</v>
      </c>
      <c r="S91" s="211">
        <v>3.6095363021751911E-3</v>
      </c>
      <c r="T91" s="212">
        <v>6.0122157003233406E-3</v>
      </c>
      <c r="V91" s="200">
        <v>12</v>
      </c>
      <c r="W91" s="209">
        <f t="shared" si="19"/>
        <v>207.59150000000008</v>
      </c>
      <c r="X91" s="200">
        <v>13</v>
      </c>
      <c r="Y91" s="209">
        <f t="shared" si="17"/>
        <v>311.8639365079365</v>
      </c>
      <c r="Z91" s="200">
        <v>13</v>
      </c>
      <c r="AA91" s="209">
        <f t="shared" si="18"/>
        <v>519.45543650793661</v>
      </c>
      <c r="AB91" s="200">
        <v>13</v>
      </c>
    </row>
    <row r="92" spans="2:28" ht="25" customHeight="1">
      <c r="B92" s="210">
        <v>32</v>
      </c>
      <c r="C92" s="211">
        <v>4.5138888888888893E-3</v>
      </c>
      <c r="D92" s="211">
        <v>9.2592592592592605E-3</v>
      </c>
      <c r="E92" s="212">
        <v>1.3773148148148149E-2</v>
      </c>
      <c r="G92" s="200">
        <v>32</v>
      </c>
      <c r="H92" s="209">
        <f t="shared" si="14"/>
        <v>390.00000000000006</v>
      </c>
      <c r="I92" s="200">
        <v>33</v>
      </c>
      <c r="J92" s="209">
        <f t="shared" si="15"/>
        <v>800.00000000000011</v>
      </c>
      <c r="K92" s="200">
        <v>33</v>
      </c>
      <c r="L92" s="209">
        <f t="shared" si="16"/>
        <v>1190.0000000000002</v>
      </c>
      <c r="M92" s="200">
        <v>33</v>
      </c>
      <c r="Q92" s="206">
        <v>13</v>
      </c>
      <c r="R92" s="207">
        <v>2.480185185185186E-3</v>
      </c>
      <c r="S92" s="207">
        <v>3.7259729570840684E-3</v>
      </c>
      <c r="T92" s="208">
        <v>6.2061581422692544E-3</v>
      </c>
      <c r="V92" s="200">
        <v>13</v>
      </c>
      <c r="W92" s="209">
        <f t="shared" si="19"/>
        <v>214.28800000000007</v>
      </c>
      <c r="X92" s="200">
        <v>14</v>
      </c>
      <c r="Y92" s="209">
        <f t="shared" si="17"/>
        <v>321.92406349206351</v>
      </c>
      <c r="Z92" s="200">
        <v>14</v>
      </c>
      <c r="AA92" s="209">
        <f t="shared" si="18"/>
        <v>536.21206349206363</v>
      </c>
      <c r="AB92" s="200">
        <v>14</v>
      </c>
    </row>
    <row r="93" spans="2:28" ht="25" customHeight="1">
      <c r="B93" s="210">
        <v>33</v>
      </c>
      <c r="C93" s="211">
        <v>4.7453703703703703E-3</v>
      </c>
      <c r="D93" s="211">
        <v>9.4907407407407406E-3</v>
      </c>
      <c r="E93" s="212">
        <v>1.4236111111111111E-2</v>
      </c>
      <c r="G93" s="200">
        <v>33</v>
      </c>
      <c r="H93" s="209">
        <f t="shared" si="14"/>
        <v>410</v>
      </c>
      <c r="I93" s="200">
        <v>34</v>
      </c>
      <c r="J93" s="209">
        <f t="shared" si="15"/>
        <v>820</v>
      </c>
      <c r="K93" s="200">
        <v>34</v>
      </c>
      <c r="L93" s="209">
        <f t="shared" si="16"/>
        <v>1230</v>
      </c>
      <c r="M93" s="200">
        <v>34</v>
      </c>
      <c r="Q93" s="210">
        <v>14</v>
      </c>
      <c r="R93" s="211">
        <v>2.5576909722222234E-3</v>
      </c>
      <c r="S93" s="211">
        <v>3.8424096119929457E-3</v>
      </c>
      <c r="T93" s="212">
        <v>6.400100584215169E-3</v>
      </c>
      <c r="V93" s="200">
        <v>14</v>
      </c>
      <c r="W93" s="209">
        <f t="shared" si="19"/>
        <v>220.98450000000011</v>
      </c>
      <c r="X93" s="200">
        <v>15</v>
      </c>
      <c r="Y93" s="209">
        <f t="shared" si="17"/>
        <v>331.98419047619052</v>
      </c>
      <c r="Z93" s="200">
        <v>15</v>
      </c>
      <c r="AA93" s="209">
        <f t="shared" si="18"/>
        <v>552.96869047619066</v>
      </c>
      <c r="AB93" s="200">
        <v>15</v>
      </c>
    </row>
    <row r="94" spans="2:28" ht="25" customHeight="1">
      <c r="B94" s="210">
        <v>34</v>
      </c>
      <c r="C94" s="211">
        <v>4.9768518518518504E-3</v>
      </c>
      <c r="D94" s="211">
        <v>9.7222222222222224E-3</v>
      </c>
      <c r="E94" s="212">
        <v>1.4699074074074073E-2</v>
      </c>
      <c r="G94" s="200">
        <v>34</v>
      </c>
      <c r="H94" s="209">
        <f t="shared" si="14"/>
        <v>429.99999999999989</v>
      </c>
      <c r="I94" s="200">
        <v>35</v>
      </c>
      <c r="J94" s="209">
        <f t="shared" si="15"/>
        <v>840</v>
      </c>
      <c r="K94" s="200">
        <v>35</v>
      </c>
      <c r="L94" s="209">
        <f t="shared" si="16"/>
        <v>1270</v>
      </c>
      <c r="M94" s="200">
        <v>35</v>
      </c>
      <c r="Q94" s="206">
        <v>15</v>
      </c>
      <c r="R94" s="207">
        <v>2.6351967592592603E-3</v>
      </c>
      <c r="S94" s="207">
        <v>3.9588462669018229E-3</v>
      </c>
      <c r="T94" s="208">
        <v>6.5940430261610828E-3</v>
      </c>
      <c r="V94" s="200">
        <v>15</v>
      </c>
      <c r="W94" s="209">
        <f t="shared" si="19"/>
        <v>227.6810000000001</v>
      </c>
      <c r="X94" s="200">
        <v>16</v>
      </c>
      <c r="Y94" s="209">
        <f t="shared" si="17"/>
        <v>342.04431746031753</v>
      </c>
      <c r="Z94" s="200">
        <v>16</v>
      </c>
      <c r="AA94" s="209">
        <f t="shared" si="18"/>
        <v>569.72531746031757</v>
      </c>
      <c r="AB94" s="200">
        <v>16</v>
      </c>
    </row>
    <row r="95" spans="2:28" ht="25" customHeight="1">
      <c r="B95" s="210">
        <v>35</v>
      </c>
      <c r="C95" s="211">
        <v>5.2083333333333296E-3</v>
      </c>
      <c r="D95" s="211">
        <v>9.9537037037037094E-3</v>
      </c>
      <c r="E95" s="212">
        <v>1.516203703703704E-2</v>
      </c>
      <c r="G95" s="200">
        <v>35</v>
      </c>
      <c r="H95" s="209">
        <f t="shared" si="14"/>
        <v>449.99999999999972</v>
      </c>
      <c r="I95" s="200">
        <v>36</v>
      </c>
      <c r="J95" s="209">
        <f t="shared" si="15"/>
        <v>860.00000000000057</v>
      </c>
      <c r="K95" s="200">
        <v>36</v>
      </c>
      <c r="L95" s="209">
        <f t="shared" si="16"/>
        <v>1310.0000000000002</v>
      </c>
      <c r="M95" s="200">
        <v>36</v>
      </c>
      <c r="Q95" s="210">
        <v>16</v>
      </c>
      <c r="R95" s="211">
        <v>2.7127025462962973E-3</v>
      </c>
      <c r="S95" s="211">
        <v>4.0752829218107002E-3</v>
      </c>
      <c r="T95" s="212">
        <v>6.7879854681069975E-3</v>
      </c>
      <c r="V95" s="200">
        <v>16</v>
      </c>
      <c r="W95" s="209">
        <f t="shared" si="19"/>
        <v>234.37750000000008</v>
      </c>
      <c r="X95" s="200">
        <v>17</v>
      </c>
      <c r="Y95" s="209">
        <f t="shared" si="17"/>
        <v>352.10444444444454</v>
      </c>
      <c r="Z95" s="200">
        <v>17</v>
      </c>
      <c r="AA95" s="209">
        <f t="shared" si="18"/>
        <v>586.48194444444459</v>
      </c>
      <c r="AB95" s="200">
        <v>17</v>
      </c>
    </row>
    <row r="96" spans="2:28" ht="25" customHeight="1">
      <c r="B96" s="210">
        <v>36</v>
      </c>
      <c r="C96" s="211">
        <v>5.4398148148148201E-3</v>
      </c>
      <c r="D96" s="211">
        <v>1.01851851851852E-2</v>
      </c>
      <c r="E96" s="212">
        <v>1.5625000000000021E-2</v>
      </c>
      <c r="G96" s="200">
        <v>36</v>
      </c>
      <c r="H96" s="209">
        <f t="shared" si="14"/>
        <v>470.00000000000045</v>
      </c>
      <c r="I96" s="200">
        <v>37</v>
      </c>
      <c r="J96" s="209">
        <f t="shared" si="15"/>
        <v>880.00000000000136</v>
      </c>
      <c r="K96" s="200">
        <v>37</v>
      </c>
      <c r="L96" s="209">
        <f t="shared" si="16"/>
        <v>1350.0000000000018</v>
      </c>
      <c r="M96" s="200">
        <v>37</v>
      </c>
      <c r="Q96" s="206">
        <v>17</v>
      </c>
      <c r="R96" s="207">
        <v>2.7902083333333346E-3</v>
      </c>
      <c r="S96" s="207">
        <v>4.1917195767195775E-3</v>
      </c>
      <c r="T96" s="208">
        <v>6.9819279100529121E-3</v>
      </c>
      <c r="V96" s="200">
        <v>17</v>
      </c>
      <c r="W96" s="209">
        <f t="shared" si="19"/>
        <v>241.07400000000013</v>
      </c>
      <c r="X96" s="200">
        <v>18</v>
      </c>
      <c r="Y96" s="209">
        <f t="shared" si="17"/>
        <v>362.16457142857149</v>
      </c>
      <c r="Z96" s="200">
        <v>18</v>
      </c>
      <c r="AA96" s="209">
        <f t="shared" si="18"/>
        <v>603.23857142857162</v>
      </c>
      <c r="AB96" s="200">
        <v>18</v>
      </c>
    </row>
    <row r="97" spans="2:28" ht="25" customHeight="1">
      <c r="B97" s="210">
        <v>37</v>
      </c>
      <c r="C97" s="211">
        <v>5.6712962962963001E-3</v>
      </c>
      <c r="D97" s="211">
        <v>1.0416666666666701E-2</v>
      </c>
      <c r="E97" s="212">
        <v>1.6087962962963002E-2</v>
      </c>
      <c r="G97" s="200">
        <v>37</v>
      </c>
      <c r="H97" s="209">
        <f t="shared" si="14"/>
        <v>490.00000000000034</v>
      </c>
      <c r="I97" s="200">
        <v>38</v>
      </c>
      <c r="J97" s="209">
        <f t="shared" si="15"/>
        <v>900.00000000000296</v>
      </c>
      <c r="K97" s="200">
        <v>38</v>
      </c>
      <c r="L97" s="209">
        <f t="shared" si="16"/>
        <v>1390.0000000000034</v>
      </c>
      <c r="M97" s="200">
        <v>38</v>
      </c>
      <c r="Q97" s="210">
        <v>18</v>
      </c>
      <c r="R97" s="211">
        <v>2.8677141203703716E-3</v>
      </c>
      <c r="S97" s="211">
        <v>4.3081562316284547E-3</v>
      </c>
      <c r="T97" s="212">
        <v>7.1758703519988268E-3</v>
      </c>
      <c r="V97" s="200">
        <v>18</v>
      </c>
      <c r="W97" s="209">
        <f t="shared" si="19"/>
        <v>247.77050000000011</v>
      </c>
      <c r="X97" s="200">
        <v>19</v>
      </c>
      <c r="Y97" s="209">
        <f t="shared" si="17"/>
        <v>372.2246984126985</v>
      </c>
      <c r="Z97" s="200">
        <v>19</v>
      </c>
      <c r="AA97" s="209">
        <f t="shared" si="18"/>
        <v>619.99519841269864</v>
      </c>
      <c r="AB97" s="200">
        <v>19</v>
      </c>
    </row>
    <row r="98" spans="2:28" ht="25" customHeight="1">
      <c r="B98" s="210">
        <v>38</v>
      </c>
      <c r="C98" s="211">
        <v>5.9027777777777802E-3</v>
      </c>
      <c r="D98" s="211">
        <v>1.0648148148148099E-2</v>
      </c>
      <c r="E98" s="212">
        <v>1.6550925925925879E-2</v>
      </c>
      <c r="G98" s="200">
        <v>38</v>
      </c>
      <c r="H98" s="209">
        <f t="shared" si="14"/>
        <v>510.00000000000023</v>
      </c>
      <c r="I98" s="200">
        <v>39</v>
      </c>
      <c r="J98" s="209">
        <f t="shared" si="15"/>
        <v>919.99999999999579</v>
      </c>
      <c r="K98" s="200">
        <v>39</v>
      </c>
      <c r="L98" s="209">
        <f t="shared" si="16"/>
        <v>1429.9999999999959</v>
      </c>
      <c r="M98" s="200">
        <v>39</v>
      </c>
      <c r="Q98" s="206">
        <v>19</v>
      </c>
      <c r="R98" s="207">
        <v>2.9452199074074085E-3</v>
      </c>
      <c r="S98" s="207">
        <v>4.424592886537332E-3</v>
      </c>
      <c r="T98" s="208">
        <v>7.3698127939447406E-3</v>
      </c>
      <c r="V98" s="200">
        <v>19</v>
      </c>
      <c r="W98" s="209">
        <f t="shared" si="19"/>
        <v>254.4670000000001</v>
      </c>
      <c r="X98" s="200">
        <v>20</v>
      </c>
      <c r="Y98" s="209">
        <f t="shared" si="17"/>
        <v>382.28482539682551</v>
      </c>
      <c r="Z98" s="200">
        <v>20</v>
      </c>
      <c r="AA98" s="209">
        <f t="shared" si="18"/>
        <v>636.75182539682567</v>
      </c>
      <c r="AB98" s="200">
        <v>20</v>
      </c>
    </row>
    <row r="99" spans="2:28" ht="25" customHeight="1">
      <c r="B99" s="210">
        <v>39</v>
      </c>
      <c r="C99" s="211">
        <v>6.1342592592592603E-3</v>
      </c>
      <c r="D99" s="211">
        <v>1.08796296296296E-2</v>
      </c>
      <c r="E99" s="212">
        <v>1.701388888888886E-2</v>
      </c>
      <c r="G99" s="200">
        <v>39</v>
      </c>
      <c r="H99" s="209">
        <f t="shared" si="14"/>
        <v>530.00000000000011</v>
      </c>
      <c r="I99" s="200">
        <v>40</v>
      </c>
      <c r="J99" s="209">
        <f t="shared" si="15"/>
        <v>939.9999999999975</v>
      </c>
      <c r="K99" s="200">
        <v>40</v>
      </c>
      <c r="L99" s="209">
        <f t="shared" si="16"/>
        <v>1469.9999999999975</v>
      </c>
      <c r="M99" s="200">
        <v>40</v>
      </c>
      <c r="Q99" s="210">
        <v>20</v>
      </c>
      <c r="R99" s="211" t="s">
        <v>74</v>
      </c>
      <c r="S99" s="211" t="s">
        <v>75</v>
      </c>
      <c r="T99" s="212" t="s">
        <v>76</v>
      </c>
      <c r="V99" s="200">
        <v>20</v>
      </c>
      <c r="W99" s="209"/>
      <c r="X99" s="200"/>
      <c r="Y99" s="209"/>
      <c r="Z99" s="200"/>
      <c r="AA99" s="209"/>
      <c r="AB99" s="200"/>
    </row>
    <row r="100" spans="2:28" ht="25" customHeight="1">
      <c r="B100" s="210">
        <v>40</v>
      </c>
      <c r="C100" s="211">
        <v>6.3657407407407499E-3</v>
      </c>
      <c r="D100" s="211">
        <v>1.1111111111111099E-2</v>
      </c>
      <c r="E100" s="212">
        <v>1.7476851851851848E-2</v>
      </c>
      <c r="G100" s="200">
        <v>40</v>
      </c>
      <c r="H100" s="209">
        <f t="shared" si="14"/>
        <v>550.0000000000008</v>
      </c>
      <c r="I100" s="200">
        <v>41</v>
      </c>
      <c r="J100" s="209">
        <f t="shared" si="15"/>
        <v>959.99999999999909</v>
      </c>
      <c r="K100" s="200">
        <v>41</v>
      </c>
      <c r="L100" s="209">
        <f t="shared" si="16"/>
        <v>1509.9999999999998</v>
      </c>
      <c r="M100" s="200">
        <v>41</v>
      </c>
      <c r="Q100" s="210"/>
      <c r="R100" s="211"/>
      <c r="S100" s="211"/>
      <c r="T100" s="212"/>
      <c r="W100" s="209"/>
      <c r="X100" s="213"/>
      <c r="Y100" s="209"/>
      <c r="Z100" s="213"/>
      <c r="AA100" s="209"/>
      <c r="AB100" s="213"/>
    </row>
    <row r="101" spans="2:28" ht="25" customHeight="1">
      <c r="B101" s="210">
        <v>41</v>
      </c>
      <c r="C101" s="211">
        <v>6.59722222222223E-3</v>
      </c>
      <c r="D101" s="211">
        <v>1.13425925925926E-2</v>
      </c>
      <c r="E101" s="212">
        <v>1.7939814814814832E-2</v>
      </c>
      <c r="G101" s="200">
        <v>41</v>
      </c>
      <c r="H101" s="209">
        <f t="shared" si="14"/>
        <v>570.00000000000068</v>
      </c>
      <c r="I101" s="200">
        <v>42</v>
      </c>
      <c r="J101" s="209">
        <f t="shared" si="15"/>
        <v>980.00000000000068</v>
      </c>
      <c r="K101" s="200">
        <v>42</v>
      </c>
      <c r="L101" s="209">
        <f t="shared" si="16"/>
        <v>1550.0000000000016</v>
      </c>
      <c r="M101" s="200">
        <v>42</v>
      </c>
      <c r="Q101" s="418" t="s">
        <v>78</v>
      </c>
      <c r="R101" s="418"/>
      <c r="S101" s="418"/>
      <c r="T101" s="418"/>
      <c r="V101" s="419" t="s">
        <v>78</v>
      </c>
      <c r="W101" s="419"/>
      <c r="X101" s="419"/>
      <c r="Y101" s="419"/>
      <c r="Z101" s="419"/>
      <c r="AA101" s="419"/>
      <c r="AB101" s="419"/>
    </row>
    <row r="102" spans="2:28" ht="25" customHeight="1">
      <c r="B102" s="210">
        <v>42</v>
      </c>
      <c r="C102" s="211">
        <v>6.8287037037037101E-3</v>
      </c>
      <c r="D102" s="211">
        <v>1.1574074074074099E-2</v>
      </c>
      <c r="E102" s="212">
        <v>1.840277777777781E-2</v>
      </c>
      <c r="G102" s="200">
        <v>42</v>
      </c>
      <c r="H102" s="209">
        <f t="shared" si="14"/>
        <v>590.00000000000057</v>
      </c>
      <c r="I102" s="200">
        <v>43</v>
      </c>
      <c r="J102" s="209">
        <f t="shared" si="15"/>
        <v>1000.0000000000023</v>
      </c>
      <c r="K102" s="200">
        <v>43</v>
      </c>
      <c r="L102" s="209">
        <f t="shared" si="16"/>
        <v>1590.0000000000027</v>
      </c>
      <c r="M102" s="200">
        <v>43</v>
      </c>
      <c r="Q102" s="418"/>
      <c r="R102" s="418"/>
      <c r="S102" s="418"/>
      <c r="T102" s="418"/>
      <c r="V102" s="422" t="s">
        <v>70</v>
      </c>
      <c r="W102" s="423" t="s">
        <v>94</v>
      </c>
      <c r="X102" s="202"/>
      <c r="Y102" s="423" t="s">
        <v>95</v>
      </c>
      <c r="Z102" s="202"/>
      <c r="AA102" s="423" t="s">
        <v>71</v>
      </c>
      <c r="AB102" s="202"/>
    </row>
    <row r="103" spans="2:28" ht="25" customHeight="1">
      <c r="B103" s="210">
        <v>43</v>
      </c>
      <c r="C103" s="211">
        <v>7.0601851851851902E-3</v>
      </c>
      <c r="D103" s="211">
        <v>1.18055555555556E-2</v>
      </c>
      <c r="E103" s="212">
        <v>1.8865740740740791E-2</v>
      </c>
      <c r="G103" s="200">
        <v>43</v>
      </c>
      <c r="H103" s="209">
        <f t="shared" si="14"/>
        <v>610.00000000000045</v>
      </c>
      <c r="I103" s="200">
        <v>44</v>
      </c>
      <c r="J103" s="209">
        <f t="shared" si="15"/>
        <v>1020.0000000000039</v>
      </c>
      <c r="K103" s="200">
        <v>44</v>
      </c>
      <c r="L103" s="209">
        <f t="shared" si="16"/>
        <v>1630.0000000000043</v>
      </c>
      <c r="M103" s="200">
        <v>44</v>
      </c>
      <c r="Q103" s="420" t="s">
        <v>70</v>
      </c>
      <c r="R103" s="421" t="s">
        <v>98</v>
      </c>
      <c r="S103" s="421" t="s">
        <v>99</v>
      </c>
      <c r="T103" s="421" t="s">
        <v>71</v>
      </c>
      <c r="V103" s="422"/>
      <c r="W103" s="423"/>
      <c r="X103" s="202"/>
      <c r="Y103" s="423"/>
      <c r="Z103" s="202"/>
      <c r="AA103" s="423"/>
      <c r="AB103" s="202"/>
    </row>
    <row r="104" spans="2:28" ht="25" customHeight="1">
      <c r="B104" s="210">
        <v>44</v>
      </c>
      <c r="C104" s="211">
        <v>7.2916666666666703E-3</v>
      </c>
      <c r="D104" s="211">
        <v>1.2037037037037001E-2</v>
      </c>
      <c r="E104" s="212">
        <v>1.9328703703703671E-2</v>
      </c>
      <c r="G104" s="200">
        <v>44</v>
      </c>
      <c r="H104" s="209">
        <f t="shared" si="14"/>
        <v>630.00000000000034</v>
      </c>
      <c r="I104" s="200">
        <v>45</v>
      </c>
      <c r="J104" s="209">
        <f t="shared" si="15"/>
        <v>1039.9999999999968</v>
      </c>
      <c r="K104" s="200">
        <v>45</v>
      </c>
      <c r="L104" s="209">
        <f t="shared" si="16"/>
        <v>1669.9999999999973</v>
      </c>
      <c r="M104" s="200">
        <v>45</v>
      </c>
      <c r="Q104" s="420"/>
      <c r="R104" s="421"/>
      <c r="S104" s="421"/>
      <c r="T104" s="421"/>
      <c r="W104" s="205">
        <v>10</v>
      </c>
      <c r="X104" s="200">
        <v>1</v>
      </c>
      <c r="Y104" s="205">
        <v>10</v>
      </c>
      <c r="Z104" s="200">
        <v>1</v>
      </c>
      <c r="AA104" s="205">
        <v>10</v>
      </c>
      <c r="AB104" s="200">
        <v>1</v>
      </c>
    </row>
    <row r="105" spans="2:28" ht="25" customHeight="1">
      <c r="B105" s="210">
        <v>45</v>
      </c>
      <c r="C105" s="211">
        <v>7.5231481481481599E-3</v>
      </c>
      <c r="D105" s="211">
        <v>1.22685185185185E-2</v>
      </c>
      <c r="E105" s="212">
        <v>1.9791666666666659E-2</v>
      </c>
      <c r="G105" s="200">
        <v>45</v>
      </c>
      <c r="H105" s="209">
        <f t="shared" si="14"/>
        <v>650.00000000000102</v>
      </c>
      <c r="I105" s="200">
        <v>46</v>
      </c>
      <c r="J105" s="209">
        <f>(D105/"0:0:1")</f>
        <v>1059.9999999999984</v>
      </c>
      <c r="K105" s="200">
        <v>46</v>
      </c>
      <c r="L105" s="209">
        <f t="shared" si="16"/>
        <v>1709.9999999999993</v>
      </c>
      <c r="M105" s="200">
        <v>46</v>
      </c>
      <c r="Q105" s="206">
        <v>1</v>
      </c>
      <c r="R105" s="207">
        <v>7.9074074074074073E-4</v>
      </c>
      <c r="S105" s="207">
        <v>1.7755787037037037E-3</v>
      </c>
      <c r="T105" s="208">
        <v>2.5663194444444444E-3</v>
      </c>
      <c r="V105" s="200">
        <v>1</v>
      </c>
      <c r="W105" s="209">
        <f>(R105/"0:0:1")</f>
        <v>68.320000000000007</v>
      </c>
      <c r="X105" s="200">
        <v>2</v>
      </c>
      <c r="Y105" s="209">
        <f t="shared" ref="Y105:Y123" si="20">(S105/"0:0:1")</f>
        <v>153.41</v>
      </c>
      <c r="Z105" s="200">
        <v>2</v>
      </c>
      <c r="AA105" s="209">
        <f t="shared" ref="AA105:AA123" si="21">(T105/"0:0:1")</f>
        <v>221.73000000000002</v>
      </c>
      <c r="AB105" s="200">
        <v>2</v>
      </c>
    </row>
    <row r="106" spans="2:28" ht="25" customHeight="1">
      <c r="B106" s="210">
        <v>46</v>
      </c>
      <c r="C106" s="211">
        <v>7.75462962962964E-3</v>
      </c>
      <c r="D106" s="211">
        <v>1.2500000000000001E-2</v>
      </c>
      <c r="E106" s="212">
        <v>2.025462962962964E-2</v>
      </c>
      <c r="G106" s="200">
        <v>46</v>
      </c>
      <c r="H106" s="209">
        <f t="shared" si="14"/>
        <v>670.00000000000091</v>
      </c>
      <c r="I106" s="200">
        <v>47</v>
      </c>
      <c r="J106" s="209">
        <f>(D106/"00:00:01")</f>
        <v>1080</v>
      </c>
      <c r="K106" s="200">
        <v>47</v>
      </c>
      <c r="L106" s="209">
        <f t="shared" si="16"/>
        <v>1750.0000000000009</v>
      </c>
      <c r="M106" s="200">
        <v>47</v>
      </c>
      <c r="Q106" s="210">
        <v>2</v>
      </c>
      <c r="R106" s="211">
        <v>8.3027777777777776E-4</v>
      </c>
      <c r="S106" s="211">
        <v>1.8643576388888889E-3</v>
      </c>
      <c r="T106" s="212">
        <v>2.6946354166666668E-3</v>
      </c>
      <c r="V106" s="200">
        <v>2</v>
      </c>
      <c r="W106" s="209">
        <f t="shared" ref="W106:W123" si="22">(R106/"0:0:1")</f>
        <v>71.736000000000004</v>
      </c>
      <c r="X106" s="200">
        <v>3</v>
      </c>
      <c r="Y106" s="209">
        <f t="shared" si="20"/>
        <v>161.0805</v>
      </c>
      <c r="Z106" s="200">
        <v>3</v>
      </c>
      <c r="AA106" s="209">
        <f t="shared" si="21"/>
        <v>232.81650000000002</v>
      </c>
      <c r="AB106" s="200">
        <v>3</v>
      </c>
    </row>
    <row r="107" spans="2:28" ht="25" customHeight="1">
      <c r="B107" s="210">
        <v>47</v>
      </c>
      <c r="C107" s="211">
        <v>7.9861111111111192E-3</v>
      </c>
      <c r="D107" s="211">
        <v>1.27314814814815E-2</v>
      </c>
      <c r="E107" s="212">
        <v>2.0717592592592621E-2</v>
      </c>
      <c r="G107" s="200">
        <v>47</v>
      </c>
      <c r="H107" s="209">
        <f t="shared" si="14"/>
        <v>690.00000000000068</v>
      </c>
      <c r="I107" s="200">
        <v>48</v>
      </c>
      <c r="J107" s="209">
        <f t="shared" ref="J107:J110" si="23">(D107/"00:00:01")</f>
        <v>1100.0000000000016</v>
      </c>
      <c r="K107" s="200">
        <v>48</v>
      </c>
      <c r="L107" s="209">
        <f t="shared" si="16"/>
        <v>1790.0000000000025</v>
      </c>
      <c r="M107" s="200">
        <v>48</v>
      </c>
      <c r="Q107" s="206">
        <v>3</v>
      </c>
      <c r="R107" s="207">
        <v>8.6981481481481491E-4</v>
      </c>
      <c r="S107" s="207">
        <v>1.9531365740740741E-3</v>
      </c>
      <c r="T107" s="208">
        <v>2.8229513888888892E-3</v>
      </c>
      <c r="V107" s="200">
        <v>3</v>
      </c>
      <c r="W107" s="209">
        <f t="shared" si="22"/>
        <v>75.152000000000015</v>
      </c>
      <c r="X107" s="200">
        <v>4</v>
      </c>
      <c r="Y107" s="209">
        <f t="shared" si="20"/>
        <v>168.751</v>
      </c>
      <c r="Z107" s="200">
        <v>4</v>
      </c>
      <c r="AA107" s="209">
        <f t="shared" si="21"/>
        <v>243.90300000000005</v>
      </c>
      <c r="AB107" s="200">
        <v>4</v>
      </c>
    </row>
    <row r="108" spans="2:28" ht="25" customHeight="1">
      <c r="B108" s="210">
        <v>48</v>
      </c>
      <c r="C108" s="211">
        <v>8.2175925925925992E-3</v>
      </c>
      <c r="D108" s="211">
        <v>1.2962962962963001E-2</v>
      </c>
      <c r="E108" s="212">
        <v>2.1180555555555598E-2</v>
      </c>
      <c r="G108" s="200">
        <v>48</v>
      </c>
      <c r="H108" s="209">
        <f t="shared" si="14"/>
        <v>710.00000000000057</v>
      </c>
      <c r="I108" s="200">
        <v>49</v>
      </c>
      <c r="J108" s="209">
        <f t="shared" si="23"/>
        <v>1120.0000000000034</v>
      </c>
      <c r="K108" s="200">
        <v>49</v>
      </c>
      <c r="L108" s="209">
        <f t="shared" si="16"/>
        <v>1830.0000000000039</v>
      </c>
      <c r="M108" s="200">
        <v>49</v>
      </c>
      <c r="Q108" s="210">
        <v>4</v>
      </c>
      <c r="R108" s="211">
        <v>9.0935185185185194E-4</v>
      </c>
      <c r="S108" s="211">
        <v>2.0419155092592594E-3</v>
      </c>
      <c r="T108" s="212">
        <v>2.9512673611111111E-3</v>
      </c>
      <c r="V108" s="200">
        <v>4</v>
      </c>
      <c r="W108" s="209">
        <f t="shared" si="22"/>
        <v>78.568000000000012</v>
      </c>
      <c r="X108" s="200">
        <v>5</v>
      </c>
      <c r="Y108" s="209">
        <f t="shared" si="20"/>
        <v>176.42150000000001</v>
      </c>
      <c r="Z108" s="200">
        <v>5</v>
      </c>
      <c r="AA108" s="209">
        <f t="shared" si="21"/>
        <v>254.98950000000002</v>
      </c>
      <c r="AB108" s="200">
        <v>5</v>
      </c>
    </row>
    <row r="109" spans="2:28" ht="25" customHeight="1">
      <c r="B109" s="210">
        <v>49</v>
      </c>
      <c r="C109" s="211">
        <v>8.4490740740740793E-3</v>
      </c>
      <c r="D109" s="211">
        <v>1.3194444444444399E-2</v>
      </c>
      <c r="E109" s="212">
        <v>2.1643518518518479E-2</v>
      </c>
      <c r="G109" s="200">
        <v>49</v>
      </c>
      <c r="H109" s="209">
        <f t="shared" si="14"/>
        <v>730.00000000000045</v>
      </c>
      <c r="I109" s="200">
        <v>50</v>
      </c>
      <c r="J109" s="209">
        <f t="shared" si="23"/>
        <v>1139.9999999999961</v>
      </c>
      <c r="K109" s="200">
        <v>50</v>
      </c>
      <c r="L109" s="209">
        <f t="shared" si="16"/>
        <v>1869.9999999999966</v>
      </c>
      <c r="M109" s="200">
        <v>50</v>
      </c>
      <c r="Q109" s="206">
        <v>5</v>
      </c>
      <c r="R109" s="207">
        <v>9.4888888888888898E-4</v>
      </c>
      <c r="S109" s="207">
        <v>2.1306944444444446E-3</v>
      </c>
      <c r="T109" s="208">
        <v>3.0795138888888886E-3</v>
      </c>
      <c r="V109" s="200">
        <v>5</v>
      </c>
      <c r="W109" s="209">
        <f t="shared" si="22"/>
        <v>81.984000000000009</v>
      </c>
      <c r="X109" s="200">
        <v>6</v>
      </c>
      <c r="Y109" s="209">
        <f t="shared" si="20"/>
        <v>184.09200000000001</v>
      </c>
      <c r="Z109" s="200">
        <v>6</v>
      </c>
      <c r="AA109" s="209">
        <f t="shared" si="21"/>
        <v>266.07</v>
      </c>
      <c r="AB109" s="200">
        <v>6</v>
      </c>
    </row>
    <row r="110" spans="2:28" ht="25" customHeight="1">
      <c r="B110" s="216">
        <v>50</v>
      </c>
      <c r="C110" s="212">
        <v>8.6805555555555559E-3</v>
      </c>
      <c r="D110" s="212">
        <v>1.3425925925925924E-2</v>
      </c>
      <c r="E110" s="212">
        <v>2.210648148148148E-2</v>
      </c>
      <c r="G110" s="200">
        <v>50</v>
      </c>
      <c r="H110" s="209">
        <f t="shared" si="14"/>
        <v>750.00000000000011</v>
      </c>
      <c r="I110" s="200">
        <v>50</v>
      </c>
      <c r="J110" s="209">
        <f t="shared" si="23"/>
        <v>1160</v>
      </c>
      <c r="K110" s="200">
        <v>51</v>
      </c>
      <c r="L110" s="209">
        <v>1910</v>
      </c>
      <c r="M110" s="200">
        <v>50</v>
      </c>
      <c r="Q110" s="210">
        <v>6</v>
      </c>
      <c r="R110" s="211">
        <v>9.8842592592592602E-4</v>
      </c>
      <c r="S110" s="211">
        <v>2.2194733796296298E-3</v>
      </c>
      <c r="T110" s="212">
        <v>3.2078993055555559E-3</v>
      </c>
      <c r="V110" s="200">
        <v>6</v>
      </c>
      <c r="W110" s="209">
        <f t="shared" si="22"/>
        <v>85.4</v>
      </c>
      <c r="X110" s="200">
        <v>7</v>
      </c>
      <c r="Y110" s="209">
        <f t="shared" si="20"/>
        <v>191.76250000000002</v>
      </c>
      <c r="Z110" s="200">
        <v>7</v>
      </c>
      <c r="AA110" s="209">
        <f t="shared" si="21"/>
        <v>277.16250000000002</v>
      </c>
      <c r="AB110" s="200">
        <v>7</v>
      </c>
    </row>
    <row r="111" spans="2:28" ht="25" customHeight="1">
      <c r="H111" s="209">
        <v>750.01</v>
      </c>
      <c r="I111" s="200" t="s">
        <v>10</v>
      </c>
      <c r="J111" s="200">
        <f>1160.01</f>
        <v>1160.01</v>
      </c>
      <c r="K111" s="200">
        <v>52</v>
      </c>
      <c r="L111" s="209">
        <v>1910.01</v>
      </c>
      <c r="M111" s="321" t="s">
        <v>10</v>
      </c>
      <c r="Q111" s="206">
        <v>7</v>
      </c>
      <c r="R111" s="207">
        <v>1.0279629629629632E-3</v>
      </c>
      <c r="S111" s="207">
        <v>2.3082523148148151E-3</v>
      </c>
      <c r="T111" s="208">
        <v>3.3362152777777782E-3</v>
      </c>
      <c r="V111" s="200">
        <v>7</v>
      </c>
      <c r="W111" s="209">
        <f t="shared" si="22"/>
        <v>88.816000000000017</v>
      </c>
      <c r="X111" s="200">
        <v>8</v>
      </c>
      <c r="Y111" s="209">
        <f t="shared" si="20"/>
        <v>199.43300000000002</v>
      </c>
      <c r="Z111" s="200">
        <v>8</v>
      </c>
      <c r="AA111" s="209">
        <f t="shared" si="21"/>
        <v>288.24900000000008</v>
      </c>
      <c r="AB111" s="200">
        <v>8</v>
      </c>
    </row>
    <row r="112" spans="2:28" ht="25" customHeight="1">
      <c r="Q112" s="210">
        <v>8</v>
      </c>
      <c r="R112" s="211">
        <v>1.0675000000000003E-3</v>
      </c>
      <c r="S112" s="211">
        <v>2.3970312500000007E-3</v>
      </c>
      <c r="T112" s="212">
        <v>3.4644675925925923E-3</v>
      </c>
      <c r="V112" s="200">
        <v>8</v>
      </c>
      <c r="W112" s="209">
        <f t="shared" si="22"/>
        <v>92.232000000000028</v>
      </c>
      <c r="X112" s="200">
        <v>9</v>
      </c>
      <c r="Y112" s="209">
        <f t="shared" si="20"/>
        <v>207.10350000000008</v>
      </c>
      <c r="Z112" s="200">
        <v>9</v>
      </c>
      <c r="AA112" s="209">
        <f t="shared" si="21"/>
        <v>299.33</v>
      </c>
      <c r="AB112" s="200">
        <v>9</v>
      </c>
    </row>
    <row r="113" spans="17:29" ht="25" customHeight="1">
      <c r="Q113" s="206">
        <v>9</v>
      </c>
      <c r="R113" s="207">
        <v>1.1070370370370372E-3</v>
      </c>
      <c r="S113" s="207">
        <v>2.485810185185186E-3</v>
      </c>
      <c r="T113" s="208">
        <v>3.592847222222223E-3</v>
      </c>
      <c r="V113" s="200">
        <v>9</v>
      </c>
      <c r="W113" s="209">
        <f t="shared" si="22"/>
        <v>95.648000000000025</v>
      </c>
      <c r="X113" s="200">
        <v>10</v>
      </c>
      <c r="Y113" s="209">
        <f t="shared" si="20"/>
        <v>214.77400000000009</v>
      </c>
      <c r="Z113" s="200">
        <v>10</v>
      </c>
      <c r="AA113" s="209">
        <f t="shared" si="21"/>
        <v>310.42200000000008</v>
      </c>
      <c r="AB113" s="200">
        <v>10</v>
      </c>
    </row>
    <row r="114" spans="17:29" ht="25" customHeight="1">
      <c r="Q114" s="210">
        <v>10</v>
      </c>
      <c r="R114" s="211">
        <v>1.1465740740740744E-3</v>
      </c>
      <c r="S114" s="211">
        <v>2.5745891203703712E-3</v>
      </c>
      <c r="T114" s="212">
        <v>3.7326388888888891E-3</v>
      </c>
      <c r="V114" s="200">
        <v>10</v>
      </c>
      <c r="W114" s="209">
        <f t="shared" si="22"/>
        <v>99.064000000000036</v>
      </c>
      <c r="X114" s="200">
        <v>11</v>
      </c>
      <c r="Y114" s="209">
        <f t="shared" si="20"/>
        <v>222.44450000000009</v>
      </c>
      <c r="Z114" s="200">
        <v>11</v>
      </c>
      <c r="AA114" s="209">
        <f t="shared" si="21"/>
        <v>322.50000000000006</v>
      </c>
      <c r="AB114" s="200">
        <v>11</v>
      </c>
    </row>
    <row r="115" spans="17:29" ht="25" customHeight="1">
      <c r="Q115" s="206">
        <v>11</v>
      </c>
      <c r="R115" s="207">
        <v>1.1861111111111115E-3</v>
      </c>
      <c r="S115" s="207">
        <v>2.6633680555555564E-3</v>
      </c>
      <c r="T115" s="208">
        <v>3.8494791666666677E-3</v>
      </c>
      <c r="V115" s="200">
        <v>11</v>
      </c>
      <c r="W115" s="209">
        <f t="shared" si="22"/>
        <v>102.48000000000005</v>
      </c>
      <c r="X115" s="200">
        <v>12</v>
      </c>
      <c r="Y115" s="209">
        <f t="shared" si="20"/>
        <v>230.11500000000009</v>
      </c>
      <c r="Z115" s="200">
        <v>12</v>
      </c>
      <c r="AA115" s="209">
        <f t="shared" si="21"/>
        <v>332.59500000000008</v>
      </c>
      <c r="AB115" s="200">
        <v>12</v>
      </c>
    </row>
    <row r="116" spans="17:29" ht="25" customHeight="1">
      <c r="Q116" s="210">
        <v>12</v>
      </c>
      <c r="R116" s="211">
        <v>1.2256481481481485E-3</v>
      </c>
      <c r="S116" s="211">
        <v>2.7521469907407416E-3</v>
      </c>
      <c r="T116" s="212">
        <v>3.9894675925925922E-3</v>
      </c>
      <c r="V116" s="200">
        <v>12</v>
      </c>
      <c r="W116" s="209">
        <f t="shared" si="22"/>
        <v>105.89600000000003</v>
      </c>
      <c r="X116" s="200">
        <v>13</v>
      </c>
      <c r="Y116" s="209">
        <f t="shared" si="20"/>
        <v>237.7855000000001</v>
      </c>
      <c r="Z116" s="200">
        <v>13</v>
      </c>
      <c r="AA116" s="209">
        <f t="shared" si="21"/>
        <v>344.69</v>
      </c>
      <c r="AB116" s="200">
        <v>13</v>
      </c>
    </row>
    <row r="117" spans="17:29" ht="25" customHeight="1">
      <c r="Q117" s="206">
        <v>13</v>
      </c>
      <c r="R117" s="207">
        <v>1.2651851851851856E-3</v>
      </c>
      <c r="S117" s="207">
        <v>2.8409259259259269E-3</v>
      </c>
      <c r="T117" s="208">
        <v>4.1061111111111125E-3</v>
      </c>
      <c r="V117" s="200">
        <v>13</v>
      </c>
      <c r="W117" s="209">
        <f t="shared" si="22"/>
        <v>109.31200000000004</v>
      </c>
      <c r="X117" s="200">
        <v>14</v>
      </c>
      <c r="Y117" s="209">
        <f t="shared" si="20"/>
        <v>245.4560000000001</v>
      </c>
      <c r="Z117" s="200">
        <v>14</v>
      </c>
      <c r="AA117" s="209">
        <f t="shared" si="21"/>
        <v>354.76800000000014</v>
      </c>
      <c r="AB117" s="200">
        <v>14</v>
      </c>
    </row>
    <row r="118" spans="17:29" ht="25" customHeight="1">
      <c r="Q118" s="210">
        <v>14</v>
      </c>
      <c r="R118" s="211">
        <v>1.3047222222222227E-3</v>
      </c>
      <c r="S118" s="211">
        <v>2.9297048611111121E-3</v>
      </c>
      <c r="T118" s="212">
        <v>4.2460648148148145E-3</v>
      </c>
      <c r="V118" s="200">
        <v>14</v>
      </c>
      <c r="W118" s="209">
        <f t="shared" si="22"/>
        <v>112.72800000000005</v>
      </c>
      <c r="X118" s="200">
        <v>15</v>
      </c>
      <c r="Y118" s="209">
        <f t="shared" si="20"/>
        <v>253.12650000000011</v>
      </c>
      <c r="Z118" s="200">
        <v>15</v>
      </c>
      <c r="AA118" s="209">
        <f t="shared" si="21"/>
        <v>366.86</v>
      </c>
      <c r="AB118" s="200">
        <v>15</v>
      </c>
    </row>
    <row r="119" spans="17:29" ht="25" customHeight="1">
      <c r="Q119" s="206">
        <v>15</v>
      </c>
      <c r="R119" s="207">
        <v>1.3442592592592597E-3</v>
      </c>
      <c r="S119" s="207">
        <v>3.0184837962962973E-3</v>
      </c>
      <c r="T119" s="208">
        <v>4.3627430555555572E-3</v>
      </c>
      <c r="V119" s="200">
        <v>15</v>
      </c>
      <c r="W119" s="209">
        <f t="shared" si="22"/>
        <v>116.14400000000005</v>
      </c>
      <c r="X119" s="200">
        <v>16</v>
      </c>
      <c r="Y119" s="209">
        <f t="shared" si="20"/>
        <v>260.79700000000008</v>
      </c>
      <c r="Z119" s="200">
        <v>16</v>
      </c>
      <c r="AA119" s="209">
        <f t="shared" si="21"/>
        <v>376.94100000000014</v>
      </c>
      <c r="AB119" s="200">
        <v>16</v>
      </c>
    </row>
    <row r="120" spans="17:29" ht="25" customHeight="1">
      <c r="Q120" s="210">
        <v>16</v>
      </c>
      <c r="R120" s="211">
        <v>1.3837962962962968E-3</v>
      </c>
      <c r="S120" s="211">
        <v>3.1072627314814825E-3</v>
      </c>
      <c r="T120" s="212">
        <v>4.4910590277777796E-3</v>
      </c>
      <c r="V120" s="200">
        <v>16</v>
      </c>
      <c r="W120" s="209">
        <f t="shared" si="22"/>
        <v>119.56000000000004</v>
      </c>
      <c r="X120" s="200">
        <v>17</v>
      </c>
      <c r="Y120" s="209">
        <f t="shared" si="20"/>
        <v>268.46750000000009</v>
      </c>
      <c r="Z120" s="200">
        <v>17</v>
      </c>
      <c r="AA120" s="209">
        <f t="shared" si="21"/>
        <v>388.0275000000002</v>
      </c>
      <c r="AB120" s="200">
        <v>17</v>
      </c>
    </row>
    <row r="121" spans="17:29" ht="25" customHeight="1">
      <c r="Q121" s="206">
        <v>17</v>
      </c>
      <c r="R121" s="207">
        <v>1.423333333333334E-3</v>
      </c>
      <c r="S121" s="207">
        <v>3.1960416666666678E-3</v>
      </c>
      <c r="T121" s="208">
        <v>4.6194444444444442E-3</v>
      </c>
      <c r="V121" s="200">
        <v>17</v>
      </c>
      <c r="W121" s="209">
        <f t="shared" si="22"/>
        <v>122.97600000000006</v>
      </c>
      <c r="X121" s="200">
        <v>18</v>
      </c>
      <c r="Y121" s="209">
        <f t="shared" si="20"/>
        <v>276.13800000000009</v>
      </c>
      <c r="Z121" s="200">
        <v>18</v>
      </c>
      <c r="AA121" s="209">
        <f t="shared" si="21"/>
        <v>399.12</v>
      </c>
      <c r="AB121" s="200">
        <v>18</v>
      </c>
    </row>
    <row r="122" spans="17:29" ht="25" customHeight="1">
      <c r="Q122" s="210">
        <v>18</v>
      </c>
      <c r="R122" s="211">
        <v>1.4628703703703709E-3</v>
      </c>
      <c r="S122" s="211">
        <v>3.284820601851853E-3</v>
      </c>
      <c r="T122" s="212">
        <v>4.7476909722222235E-3</v>
      </c>
      <c r="V122" s="200">
        <v>18</v>
      </c>
      <c r="W122" s="209">
        <f t="shared" si="22"/>
        <v>126.39200000000005</v>
      </c>
      <c r="X122" s="200">
        <v>19</v>
      </c>
      <c r="Y122" s="209">
        <f t="shared" si="20"/>
        <v>283.80850000000009</v>
      </c>
      <c r="Z122" s="200">
        <v>19</v>
      </c>
      <c r="AA122" s="209">
        <f t="shared" si="21"/>
        <v>410.20050000000015</v>
      </c>
      <c r="AB122" s="200">
        <v>19</v>
      </c>
    </row>
    <row r="123" spans="17:29" ht="25" customHeight="1">
      <c r="Q123" s="206">
        <v>19</v>
      </c>
      <c r="R123" s="207">
        <v>1.502407407407408E-3</v>
      </c>
      <c r="S123" s="207">
        <v>3.3735995370370382E-3</v>
      </c>
      <c r="T123" s="208">
        <v>4.8760069444444467E-3</v>
      </c>
      <c r="V123" s="200">
        <v>19</v>
      </c>
      <c r="W123" s="209">
        <f t="shared" si="22"/>
        <v>129.80800000000005</v>
      </c>
      <c r="X123" s="200">
        <v>20</v>
      </c>
      <c r="Y123" s="209">
        <f t="shared" si="20"/>
        <v>291.4790000000001</v>
      </c>
      <c r="Z123" s="200">
        <v>20</v>
      </c>
      <c r="AA123" s="209">
        <f t="shared" si="21"/>
        <v>421.28700000000021</v>
      </c>
      <c r="AB123" s="200">
        <v>20</v>
      </c>
    </row>
    <row r="124" spans="17:29" ht="25" customHeight="1">
      <c r="Q124" s="210">
        <v>20</v>
      </c>
      <c r="R124" s="211" t="s">
        <v>79</v>
      </c>
      <c r="S124" s="211" t="s">
        <v>80</v>
      </c>
      <c r="T124" s="212" t="s">
        <v>81</v>
      </c>
      <c r="V124" s="200">
        <v>20</v>
      </c>
      <c r="W124" s="209"/>
      <c r="X124" s="200"/>
      <c r="Y124" s="209"/>
      <c r="Z124" s="200"/>
      <c r="AA124" s="209"/>
      <c r="AB124" s="200"/>
    </row>
    <row r="125" spans="17:29" ht="25" customHeight="1">
      <c r="Q125" s="210"/>
      <c r="R125" s="211"/>
      <c r="S125" s="211"/>
      <c r="T125" s="212"/>
      <c r="W125" s="209"/>
      <c r="X125" s="213"/>
      <c r="Y125" s="209"/>
      <c r="Z125" s="213"/>
      <c r="AA125" s="209"/>
      <c r="AC125" s="36"/>
    </row>
    <row r="126" spans="17:29" ht="25" customHeight="1">
      <c r="Q126" s="418" t="s">
        <v>82</v>
      </c>
      <c r="R126" s="418"/>
      <c r="S126" s="418"/>
      <c r="T126" s="418"/>
      <c r="V126" s="419" t="s">
        <v>82</v>
      </c>
      <c r="W126" s="419"/>
      <c r="X126" s="419"/>
      <c r="Y126" s="419"/>
      <c r="Z126" s="419"/>
      <c r="AA126" s="419"/>
      <c r="AB126" s="419"/>
    </row>
    <row r="127" spans="17:29" ht="25" customHeight="1">
      <c r="Q127" s="418"/>
      <c r="R127" s="418"/>
      <c r="S127" s="418"/>
      <c r="T127" s="418"/>
      <c r="V127" s="422" t="s">
        <v>70</v>
      </c>
      <c r="W127" s="423" t="s">
        <v>94</v>
      </c>
      <c r="X127" s="202"/>
      <c r="Y127" s="423" t="s">
        <v>95</v>
      </c>
      <c r="Z127" s="202"/>
      <c r="AA127" s="423" t="s">
        <v>71</v>
      </c>
      <c r="AB127" s="202"/>
    </row>
    <row r="128" spans="17:29" ht="25" customHeight="1">
      <c r="Q128" s="420" t="s">
        <v>70</v>
      </c>
      <c r="R128" s="421" t="s">
        <v>94</v>
      </c>
      <c r="S128" s="421" t="s">
        <v>95</v>
      </c>
      <c r="T128" s="421" t="s">
        <v>71</v>
      </c>
      <c r="V128" s="422"/>
      <c r="W128" s="423"/>
      <c r="X128" s="202"/>
      <c r="Y128" s="423"/>
      <c r="Z128" s="202"/>
      <c r="AA128" s="423"/>
      <c r="AB128" s="202"/>
    </row>
    <row r="129" spans="17:28" ht="25" customHeight="1">
      <c r="Q129" s="420"/>
      <c r="R129" s="421"/>
      <c r="S129" s="421"/>
      <c r="T129" s="421"/>
      <c r="W129" s="205">
        <v>10</v>
      </c>
      <c r="X129" s="200">
        <v>1</v>
      </c>
      <c r="Y129" s="205">
        <v>10</v>
      </c>
      <c r="Z129" s="200">
        <v>1</v>
      </c>
      <c r="AA129" s="205">
        <v>10</v>
      </c>
      <c r="AB129" s="200">
        <v>1</v>
      </c>
    </row>
    <row r="130" spans="17:28" ht="25" customHeight="1">
      <c r="Q130" s="206">
        <v>1</v>
      </c>
      <c r="R130" s="207">
        <v>4.1597222222222225E-4</v>
      </c>
      <c r="S130" s="207">
        <v>8.4074074074074075E-4</v>
      </c>
      <c r="T130" s="208">
        <v>1.2567129629629629E-3</v>
      </c>
      <c r="V130" s="200">
        <v>1</v>
      </c>
      <c r="W130" s="209">
        <f>(R130/"0:0:1")</f>
        <v>35.940000000000005</v>
      </c>
      <c r="X130" s="200">
        <v>2</v>
      </c>
      <c r="Y130" s="209">
        <f t="shared" ref="Y130:Y148" si="24">(S130/"0:0:1")</f>
        <v>72.64</v>
      </c>
      <c r="Z130" s="200">
        <v>2</v>
      </c>
      <c r="AA130" s="209">
        <f t="shared" ref="AA130:AA148" si="25">(T130/"0:0:1")</f>
        <v>108.58</v>
      </c>
      <c r="AB130" s="200">
        <v>2</v>
      </c>
    </row>
    <row r="131" spans="17:28" ht="25" customHeight="1">
      <c r="Q131" s="210">
        <v>2</v>
      </c>
      <c r="R131" s="211">
        <v>4.3677083333333339E-4</v>
      </c>
      <c r="S131" s="211">
        <v>8.8277777777777779E-4</v>
      </c>
      <c r="T131" s="212">
        <v>1.3195486111111112E-3</v>
      </c>
      <c r="V131" s="200">
        <v>2</v>
      </c>
      <c r="W131" s="209">
        <f t="shared" ref="W131:W148" si="26">(R131/"0:0:1")</f>
        <v>37.737000000000009</v>
      </c>
      <c r="X131" s="200">
        <v>3</v>
      </c>
      <c r="Y131" s="209">
        <f t="shared" si="24"/>
        <v>76.272000000000006</v>
      </c>
      <c r="Z131" s="200">
        <v>3</v>
      </c>
      <c r="AA131" s="209">
        <f t="shared" si="25"/>
        <v>114.00900000000001</v>
      </c>
      <c r="AB131" s="200">
        <v>3</v>
      </c>
    </row>
    <row r="132" spans="17:28" ht="25" customHeight="1">
      <c r="Q132" s="206">
        <v>3</v>
      </c>
      <c r="R132" s="207">
        <v>4.5756944444444453E-4</v>
      </c>
      <c r="S132" s="207">
        <v>9.2481481481481494E-4</v>
      </c>
      <c r="T132" s="208">
        <v>1.3822916666666664E-3</v>
      </c>
      <c r="V132" s="200">
        <v>3</v>
      </c>
      <c r="W132" s="209">
        <f t="shared" si="26"/>
        <v>39.534000000000006</v>
      </c>
      <c r="X132" s="200">
        <v>4</v>
      </c>
      <c r="Y132" s="209">
        <f t="shared" si="24"/>
        <v>79.904000000000011</v>
      </c>
      <c r="Z132" s="200">
        <v>4</v>
      </c>
      <c r="AA132" s="209">
        <f t="shared" si="25"/>
        <v>119.42999999999999</v>
      </c>
      <c r="AB132" s="200">
        <v>4</v>
      </c>
    </row>
    <row r="133" spans="17:28" ht="25" customHeight="1">
      <c r="Q133" s="210">
        <v>4</v>
      </c>
      <c r="R133" s="211">
        <v>4.7836805555555566E-4</v>
      </c>
      <c r="S133" s="211">
        <v>9.6685185185185199E-4</v>
      </c>
      <c r="T133" s="212">
        <v>1.4452199074074077E-3</v>
      </c>
      <c r="V133" s="200">
        <v>4</v>
      </c>
      <c r="W133" s="209">
        <f t="shared" si="26"/>
        <v>41.33100000000001</v>
      </c>
      <c r="X133" s="200">
        <v>5</v>
      </c>
      <c r="Y133" s="209">
        <f t="shared" si="24"/>
        <v>83.536000000000016</v>
      </c>
      <c r="Z133" s="200">
        <v>5</v>
      </c>
      <c r="AA133" s="209">
        <f t="shared" si="25"/>
        <v>124.86700000000003</v>
      </c>
      <c r="AB133" s="200">
        <v>5</v>
      </c>
    </row>
    <row r="134" spans="17:28" ht="25" customHeight="1">
      <c r="Q134" s="206">
        <v>5</v>
      </c>
      <c r="R134" s="207">
        <v>4.9916666666666675E-4</v>
      </c>
      <c r="S134" s="207">
        <v>1.008888888888889E-3</v>
      </c>
      <c r="T134" s="208">
        <v>1.5080555555555559E-3</v>
      </c>
      <c r="V134" s="200">
        <v>5</v>
      </c>
      <c r="W134" s="209">
        <f t="shared" si="26"/>
        <v>43.128000000000007</v>
      </c>
      <c r="X134" s="200">
        <v>6</v>
      </c>
      <c r="Y134" s="209">
        <f t="shared" si="24"/>
        <v>87.168000000000021</v>
      </c>
      <c r="Z134" s="200">
        <v>6</v>
      </c>
      <c r="AA134" s="209">
        <f t="shared" si="25"/>
        <v>130.29600000000005</v>
      </c>
      <c r="AB134" s="200">
        <v>6</v>
      </c>
    </row>
    <row r="135" spans="17:28" ht="25" customHeight="1">
      <c r="Q135" s="210">
        <v>6</v>
      </c>
      <c r="R135" s="211">
        <v>5.1996527777777794E-4</v>
      </c>
      <c r="S135" s="211">
        <v>1.0509259259259261E-3</v>
      </c>
      <c r="T135" s="212">
        <v>1.5708912037037041E-3</v>
      </c>
      <c r="V135" s="200">
        <v>6</v>
      </c>
      <c r="W135" s="209">
        <f t="shared" si="26"/>
        <v>44.925000000000018</v>
      </c>
      <c r="X135" s="200">
        <v>7</v>
      </c>
      <c r="Y135" s="209">
        <f t="shared" si="24"/>
        <v>90.800000000000011</v>
      </c>
      <c r="Z135" s="200">
        <v>7</v>
      </c>
      <c r="AA135" s="209">
        <f t="shared" si="25"/>
        <v>135.72500000000005</v>
      </c>
      <c r="AB135" s="200">
        <v>7</v>
      </c>
    </row>
    <row r="136" spans="17:28" ht="25" customHeight="1">
      <c r="Q136" s="206">
        <v>7</v>
      </c>
      <c r="R136" s="207">
        <v>5.4076388888888902E-4</v>
      </c>
      <c r="S136" s="207">
        <v>1.0929629629629631E-3</v>
      </c>
      <c r="T136" s="208">
        <v>1.6337268518518521E-3</v>
      </c>
      <c r="V136" s="200">
        <v>7</v>
      </c>
      <c r="W136" s="209">
        <f t="shared" si="26"/>
        <v>46.722000000000016</v>
      </c>
      <c r="X136" s="200">
        <v>8</v>
      </c>
      <c r="Y136" s="209">
        <f t="shared" si="24"/>
        <v>94.432000000000016</v>
      </c>
      <c r="Z136" s="200">
        <v>8</v>
      </c>
      <c r="AA136" s="209">
        <f t="shared" si="25"/>
        <v>141.15400000000002</v>
      </c>
      <c r="AB136" s="200">
        <v>8</v>
      </c>
    </row>
    <row r="137" spans="17:28" ht="25" customHeight="1">
      <c r="Q137" s="210">
        <v>8</v>
      </c>
      <c r="R137" s="211">
        <v>5.6156250000000021E-4</v>
      </c>
      <c r="S137" s="211">
        <v>1.1350000000000004E-3</v>
      </c>
      <c r="T137" s="212">
        <v>1.6965625000000006E-3</v>
      </c>
      <c r="V137" s="200">
        <v>8</v>
      </c>
      <c r="W137" s="209">
        <f t="shared" si="26"/>
        <v>48.51900000000002</v>
      </c>
      <c r="X137" s="200">
        <v>9</v>
      </c>
      <c r="Y137" s="209">
        <f t="shared" si="24"/>
        <v>98.064000000000036</v>
      </c>
      <c r="Z137" s="200">
        <v>9</v>
      </c>
      <c r="AA137" s="209">
        <f t="shared" si="25"/>
        <v>146.58300000000006</v>
      </c>
      <c r="AB137" s="200">
        <v>9</v>
      </c>
    </row>
    <row r="138" spans="17:28" ht="25" customHeight="1">
      <c r="Q138" s="206">
        <v>9</v>
      </c>
      <c r="R138" s="207">
        <v>5.823611111111113E-4</v>
      </c>
      <c r="S138" s="207">
        <v>1.1770370370370374E-3</v>
      </c>
      <c r="T138" s="208">
        <v>1.7594907407407409E-3</v>
      </c>
      <c r="V138" s="200">
        <v>9</v>
      </c>
      <c r="W138" s="209">
        <f t="shared" si="26"/>
        <v>50.316000000000017</v>
      </c>
      <c r="X138" s="200">
        <v>10</v>
      </c>
      <c r="Y138" s="209">
        <f t="shared" si="24"/>
        <v>101.69600000000004</v>
      </c>
      <c r="Z138" s="200">
        <v>10</v>
      </c>
      <c r="AA138" s="209">
        <f t="shared" si="25"/>
        <v>152.02000000000004</v>
      </c>
      <c r="AB138" s="200">
        <v>10</v>
      </c>
    </row>
    <row r="139" spans="17:28" ht="25" customHeight="1">
      <c r="Q139" s="210">
        <v>10</v>
      </c>
      <c r="R139" s="211">
        <v>6.0315972222222249E-4</v>
      </c>
      <c r="S139" s="211">
        <v>1.2190740740740745E-3</v>
      </c>
      <c r="T139" s="212">
        <v>1.8222337962962971E-3</v>
      </c>
      <c r="V139" s="200">
        <v>10</v>
      </c>
      <c r="W139" s="209">
        <f t="shared" si="26"/>
        <v>52.113000000000028</v>
      </c>
      <c r="X139" s="200">
        <v>11</v>
      </c>
      <c r="Y139" s="209">
        <f t="shared" si="24"/>
        <v>105.32800000000005</v>
      </c>
      <c r="Z139" s="200">
        <v>11</v>
      </c>
      <c r="AA139" s="209">
        <f t="shared" si="25"/>
        <v>157.44100000000006</v>
      </c>
      <c r="AB139" s="200">
        <v>11</v>
      </c>
    </row>
    <row r="140" spans="17:28" ht="25" customHeight="1">
      <c r="Q140" s="206">
        <v>11</v>
      </c>
      <c r="R140" s="207">
        <v>6.2395833333333357E-4</v>
      </c>
      <c r="S140" s="207">
        <v>1.2611111111111115E-3</v>
      </c>
      <c r="T140" s="208">
        <v>1.8850694444444451E-3</v>
      </c>
      <c r="V140" s="200">
        <v>11</v>
      </c>
      <c r="W140" s="209">
        <f t="shared" si="26"/>
        <v>53.910000000000025</v>
      </c>
      <c r="X140" s="200">
        <v>12</v>
      </c>
      <c r="Y140" s="209">
        <f t="shared" si="24"/>
        <v>108.96000000000004</v>
      </c>
      <c r="Z140" s="200">
        <v>12</v>
      </c>
      <c r="AA140" s="209">
        <f t="shared" si="25"/>
        <v>162.87000000000006</v>
      </c>
      <c r="AB140" s="200">
        <v>12</v>
      </c>
    </row>
    <row r="141" spans="17:28" ht="25" customHeight="1">
      <c r="Q141" s="210">
        <v>12</v>
      </c>
      <c r="R141" s="211">
        <v>6.4475694444444465E-4</v>
      </c>
      <c r="S141" s="211">
        <v>1.3031481481481485E-3</v>
      </c>
      <c r="T141" s="212">
        <v>1.9479050925925931E-3</v>
      </c>
      <c r="V141" s="200">
        <v>12</v>
      </c>
      <c r="W141" s="209">
        <f t="shared" si="26"/>
        <v>55.707000000000022</v>
      </c>
      <c r="X141" s="200">
        <v>13</v>
      </c>
      <c r="Y141" s="209">
        <f t="shared" si="24"/>
        <v>112.59200000000004</v>
      </c>
      <c r="Z141" s="200">
        <v>13</v>
      </c>
      <c r="AA141" s="209">
        <f t="shared" si="25"/>
        <v>168.29900000000006</v>
      </c>
      <c r="AB141" s="200">
        <v>13</v>
      </c>
    </row>
    <row r="142" spans="17:28" ht="25" customHeight="1">
      <c r="Q142" s="206">
        <v>13</v>
      </c>
      <c r="R142" s="207">
        <v>6.6555555555555584E-4</v>
      </c>
      <c r="S142" s="207">
        <v>1.3451851851851856E-3</v>
      </c>
      <c r="T142" s="208">
        <v>2.0222222222222221E-3</v>
      </c>
      <c r="V142" s="200">
        <v>13</v>
      </c>
      <c r="W142" s="209">
        <f t="shared" si="26"/>
        <v>57.504000000000026</v>
      </c>
      <c r="X142" s="200">
        <v>14</v>
      </c>
      <c r="Y142" s="209">
        <f t="shared" si="24"/>
        <v>116.22400000000005</v>
      </c>
      <c r="Z142" s="200">
        <v>14</v>
      </c>
      <c r="AA142" s="209">
        <f t="shared" si="25"/>
        <v>174.72</v>
      </c>
      <c r="AB142" s="200">
        <v>14</v>
      </c>
    </row>
    <row r="143" spans="17:28" ht="25" customHeight="1">
      <c r="Q143" s="210">
        <v>14</v>
      </c>
      <c r="R143" s="211">
        <v>6.8635416666666693E-4</v>
      </c>
      <c r="S143" s="211">
        <v>1.3872222222222226E-3</v>
      </c>
      <c r="T143" s="212">
        <v>2.0735763888888896E-3</v>
      </c>
      <c r="V143" s="200">
        <v>14</v>
      </c>
      <c r="W143" s="209">
        <f t="shared" si="26"/>
        <v>59.301000000000023</v>
      </c>
      <c r="X143" s="200">
        <v>15</v>
      </c>
      <c r="Y143" s="209">
        <f t="shared" si="24"/>
        <v>119.85600000000004</v>
      </c>
      <c r="Z143" s="200">
        <v>15</v>
      </c>
      <c r="AA143" s="209">
        <f t="shared" si="25"/>
        <v>179.15700000000007</v>
      </c>
      <c r="AB143" s="200">
        <v>15</v>
      </c>
    </row>
    <row r="144" spans="17:28" ht="25" customHeight="1">
      <c r="Q144" s="206">
        <v>15</v>
      </c>
      <c r="R144" s="207">
        <v>7.0715277777777812E-4</v>
      </c>
      <c r="S144" s="207">
        <v>1.4292592592592599E-3</v>
      </c>
      <c r="T144" s="208">
        <v>2.1364120370370382E-3</v>
      </c>
      <c r="V144" s="200">
        <v>15</v>
      </c>
      <c r="W144" s="209">
        <f t="shared" si="26"/>
        <v>61.098000000000035</v>
      </c>
      <c r="X144" s="200">
        <v>16</v>
      </c>
      <c r="Y144" s="209">
        <f t="shared" si="24"/>
        <v>123.48800000000006</v>
      </c>
      <c r="Z144" s="200">
        <v>16</v>
      </c>
      <c r="AA144" s="209">
        <f t="shared" si="25"/>
        <v>184.5860000000001</v>
      </c>
      <c r="AB144" s="200">
        <v>16</v>
      </c>
    </row>
    <row r="145" spans="17:28" ht="25" customHeight="1">
      <c r="Q145" s="210">
        <v>16</v>
      </c>
      <c r="R145" s="211">
        <v>7.279513888888892E-4</v>
      </c>
      <c r="S145" s="211">
        <v>1.4712962962962969E-3</v>
      </c>
      <c r="T145" s="212">
        <v>2.199247685185186E-3</v>
      </c>
      <c r="V145" s="200">
        <v>16</v>
      </c>
      <c r="W145" s="209">
        <f t="shared" si="26"/>
        <v>62.895000000000032</v>
      </c>
      <c r="X145" s="200">
        <v>17</v>
      </c>
      <c r="Y145" s="209">
        <f t="shared" si="24"/>
        <v>127.12000000000006</v>
      </c>
      <c r="Z145" s="200">
        <v>17</v>
      </c>
      <c r="AA145" s="209">
        <f t="shared" si="25"/>
        <v>190.01500000000007</v>
      </c>
      <c r="AB145" s="200">
        <v>17</v>
      </c>
    </row>
    <row r="146" spans="17:28" ht="25" customHeight="1">
      <c r="Q146" s="206">
        <v>17</v>
      </c>
      <c r="R146" s="207">
        <v>7.4875000000000039E-4</v>
      </c>
      <c r="S146" s="207">
        <v>1.513333333333334E-3</v>
      </c>
      <c r="T146" s="208">
        <v>2.2620833333333343E-3</v>
      </c>
      <c r="V146" s="200">
        <v>17</v>
      </c>
      <c r="W146" s="209">
        <f t="shared" si="26"/>
        <v>64.692000000000036</v>
      </c>
      <c r="X146" s="200">
        <v>18</v>
      </c>
      <c r="Y146" s="209">
        <f t="shared" si="24"/>
        <v>130.75200000000007</v>
      </c>
      <c r="Z146" s="200">
        <v>18</v>
      </c>
      <c r="AA146" s="209">
        <f t="shared" si="25"/>
        <v>195.4440000000001</v>
      </c>
      <c r="AB146" s="200">
        <v>18</v>
      </c>
    </row>
    <row r="147" spans="17:28" ht="25" customHeight="1">
      <c r="Q147" s="210">
        <v>18</v>
      </c>
      <c r="R147" s="211">
        <v>7.6954861111111147E-4</v>
      </c>
      <c r="S147" s="211">
        <v>1.555370370370371E-3</v>
      </c>
      <c r="T147" s="212">
        <v>2.3249189814814825E-3</v>
      </c>
      <c r="V147" s="200">
        <v>18</v>
      </c>
      <c r="W147" s="209">
        <f t="shared" si="26"/>
        <v>66.489000000000033</v>
      </c>
      <c r="X147" s="200">
        <v>19</v>
      </c>
      <c r="Y147" s="209">
        <f t="shared" si="24"/>
        <v>134.38400000000007</v>
      </c>
      <c r="Z147" s="200">
        <v>19</v>
      </c>
      <c r="AA147" s="209">
        <f t="shared" si="25"/>
        <v>200.8730000000001</v>
      </c>
      <c r="AB147" s="200">
        <v>19</v>
      </c>
    </row>
    <row r="148" spans="17:28" ht="25" customHeight="1">
      <c r="Q148" s="206">
        <v>19</v>
      </c>
      <c r="R148" s="207">
        <v>7.9034722222222267E-4</v>
      </c>
      <c r="S148" s="207">
        <v>1.5974074074074081E-3</v>
      </c>
      <c r="T148" s="208">
        <v>2.3878472222222222E-3</v>
      </c>
      <c r="V148" s="200">
        <v>19</v>
      </c>
      <c r="W148" s="209">
        <f t="shared" si="26"/>
        <v>68.286000000000044</v>
      </c>
      <c r="X148" s="200">
        <v>20</v>
      </c>
      <c r="Y148" s="209">
        <f t="shared" si="24"/>
        <v>138.01600000000008</v>
      </c>
      <c r="Z148" s="200">
        <v>20</v>
      </c>
      <c r="AA148" s="209">
        <f t="shared" si="25"/>
        <v>206.31</v>
      </c>
      <c r="AB148" s="200">
        <v>20</v>
      </c>
    </row>
    <row r="149" spans="17:28">
      <c r="Q149" s="210">
        <v>20</v>
      </c>
      <c r="R149" s="211" t="s">
        <v>79</v>
      </c>
      <c r="S149" s="211" t="s">
        <v>80</v>
      </c>
      <c r="T149" s="212" t="s">
        <v>81</v>
      </c>
      <c r="V149" s="200">
        <v>20</v>
      </c>
      <c r="W149" s="209"/>
      <c r="X149" s="200"/>
      <c r="Y149" s="209"/>
      <c r="Z149" s="200"/>
      <c r="AA149" s="209"/>
      <c r="AB149" s="200"/>
    </row>
  </sheetData>
  <mergeCells count="76">
    <mergeCell ref="V1:AB1"/>
    <mergeCell ref="V26:AB26"/>
    <mergeCell ref="V51:AB51"/>
    <mergeCell ref="V76:AB76"/>
    <mergeCell ref="V101:AB101"/>
    <mergeCell ref="V77:V78"/>
    <mergeCell ref="W77:W78"/>
    <mergeCell ref="Y77:Y78"/>
    <mergeCell ref="AA77:AA78"/>
    <mergeCell ref="V52:V53"/>
    <mergeCell ref="W52:W53"/>
    <mergeCell ref="Y52:Y53"/>
    <mergeCell ref="AA52:AA53"/>
    <mergeCell ref="V27:V28"/>
    <mergeCell ref="W27:W28"/>
    <mergeCell ref="Y27:Y28"/>
    <mergeCell ref="V126:AB126"/>
    <mergeCell ref="V127:V128"/>
    <mergeCell ref="W127:W128"/>
    <mergeCell ref="Y127:Y128"/>
    <mergeCell ref="AA127:AA128"/>
    <mergeCell ref="Q128:Q129"/>
    <mergeCell ref="R128:R129"/>
    <mergeCell ref="S128:S129"/>
    <mergeCell ref="T128:T129"/>
    <mergeCell ref="Q126:T127"/>
    <mergeCell ref="V102:V103"/>
    <mergeCell ref="W102:W103"/>
    <mergeCell ref="Y102:Y103"/>
    <mergeCell ref="AA102:AA103"/>
    <mergeCell ref="Q103:Q104"/>
    <mergeCell ref="R103:R104"/>
    <mergeCell ref="S103:S104"/>
    <mergeCell ref="T103:T104"/>
    <mergeCell ref="Q101:T102"/>
    <mergeCell ref="Q78:Q79"/>
    <mergeCell ref="R78:R79"/>
    <mergeCell ref="S78:S79"/>
    <mergeCell ref="T78:T79"/>
    <mergeCell ref="Q76:T77"/>
    <mergeCell ref="B57:E57"/>
    <mergeCell ref="G57:N57"/>
    <mergeCell ref="B58:B59"/>
    <mergeCell ref="C58:C59"/>
    <mergeCell ref="D58:D59"/>
    <mergeCell ref="E58:E59"/>
    <mergeCell ref="G58:G59"/>
    <mergeCell ref="L58:L59"/>
    <mergeCell ref="Q53:Q54"/>
    <mergeCell ref="R53:R54"/>
    <mergeCell ref="S53:S54"/>
    <mergeCell ref="T53:T54"/>
    <mergeCell ref="Q51:T52"/>
    <mergeCell ref="AA27:AA28"/>
    <mergeCell ref="Q28:Q29"/>
    <mergeCell ref="R28:R29"/>
    <mergeCell ref="S28:S29"/>
    <mergeCell ref="T28:T29"/>
    <mergeCell ref="Q26:T27"/>
    <mergeCell ref="AA2:AA3"/>
    <mergeCell ref="R2:R3"/>
    <mergeCell ref="S2:S3"/>
    <mergeCell ref="T2:T3"/>
    <mergeCell ref="V2:V3"/>
    <mergeCell ref="W2:W3"/>
    <mergeCell ref="Y2:Y3"/>
    <mergeCell ref="B1:E1"/>
    <mergeCell ref="G1:N1"/>
    <mergeCell ref="Q1:T1"/>
    <mergeCell ref="B2:B3"/>
    <mergeCell ref="C2:C3"/>
    <mergeCell ref="D2:D3"/>
    <mergeCell ref="E2:E3"/>
    <mergeCell ref="G2:G3"/>
    <mergeCell ref="L2:L3"/>
    <mergeCell ref="Q2:Q3"/>
  </mergeCells>
  <phoneticPr fontId="3"/>
  <pageMargins left="0.7" right="0.7" top="0.75" bottom="0.75" header="0.3" footer="0.3"/>
  <pageSetup paperSize="9" scale="20" orientation="portrait" horizontalDpi="360" verticalDpi="36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5</vt:i4>
      </vt:variant>
    </vt:vector>
  </HeadingPairs>
  <TitlesOfParts>
    <vt:vector size="5" baseType="lpstr">
      <vt:lpstr>基礎データ</vt:lpstr>
      <vt:lpstr>15歳以下記録入力</vt:lpstr>
      <vt:lpstr>16歳以上記録入力</vt:lpstr>
      <vt:lpstr>提出</vt:lpstr>
      <vt:lpstr>標準記録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テイケイジュニア村上</dc:creator>
  <cp:lastModifiedBy>事務局 JTU</cp:lastModifiedBy>
  <cp:lastPrinted>2020-11-10T11:45:26Z</cp:lastPrinted>
  <dcterms:created xsi:type="dcterms:W3CDTF">2007-03-29T21:44:05Z</dcterms:created>
  <dcterms:modified xsi:type="dcterms:W3CDTF">2025-02-25T00:07:51Z</dcterms:modified>
</cp:coreProperties>
</file>