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G:\マイドライブ\Triathlon Japan\認定記録会\最終\"/>
    </mc:Choice>
  </mc:AlternateContent>
  <xr:revisionPtr revIDLastSave="0" documentId="8_{0C095369-2285-4B5E-97A3-828BCA193D49}" xr6:coauthVersionLast="47" xr6:coauthVersionMax="47" xr10:uidLastSave="{00000000-0000-0000-0000-000000000000}"/>
  <bookViews>
    <workbookView xWindow="-120" yWindow="-120" windowWidth="23280" windowHeight="14880" tabRatio="500" xr2:uid="{00000000-000D-0000-FFFF-FFFF00000000}"/>
  </bookViews>
  <sheets>
    <sheet name="基礎データ" sheetId="1" r:id="rId1"/>
    <sheet name="15歳以下記録入力" sheetId="2" r:id="rId2"/>
    <sheet name="16歳以上記録入力" sheetId="3" r:id="rId3"/>
    <sheet name="提出" sheetId="4" r:id="rId4"/>
    <sheet name="【削除・変更不可】標準記録" sheetId="5" r:id="rId5"/>
  </sheets>
  <calcPr calcId="191029" iterateDelta="1E-4"/>
  <extLst>
    <ext xmlns:loext="http://schemas.libreoffice.org/" uri="{7626C862-2A13-11E5-B345-FEFF819CDC9F}">
      <loext:extCalcPr stringRefSyntax="ExcelA1"/>
    </ext>
  </extLst>
</workbook>
</file>

<file path=xl/calcChain.xml><?xml version="1.0" encoding="utf-8"?>
<calcChain xmlns="http://schemas.openxmlformats.org/spreadsheetml/2006/main">
  <c r="CU19" i="5" l="1"/>
  <c r="CU11" i="5"/>
  <c r="CR15" i="5"/>
  <c r="CO20" i="5"/>
  <c r="CO18" i="5"/>
  <c r="CO16" i="5"/>
  <c r="CO14" i="5"/>
  <c r="CO12" i="5"/>
  <c r="CK20" i="5"/>
  <c r="CK10" i="5"/>
  <c r="CH23" i="5"/>
  <c r="CA18" i="5"/>
  <c r="BX15" i="5"/>
  <c r="BK11" i="5"/>
  <c r="BG16" i="5"/>
  <c r="BG15" i="5"/>
  <c r="BA16" i="5"/>
  <c r="BA15" i="5"/>
  <c r="AW20" i="5"/>
  <c r="AW10" i="5"/>
  <c r="W11" i="5"/>
  <c r="S33" i="5"/>
  <c r="P33" i="5"/>
  <c r="M34" i="5"/>
  <c r="M26" i="5"/>
  <c r="M24" i="5"/>
  <c r="M22" i="5"/>
  <c r="M16" i="5"/>
  <c r="M14" i="5"/>
  <c r="M8" i="5"/>
  <c r="M6" i="5"/>
  <c r="S54" i="5"/>
  <c r="P54" i="5"/>
  <c r="M54" i="5"/>
  <c r="I54" i="5"/>
  <c r="F54" i="5"/>
  <c r="C54" i="5"/>
  <c r="S53" i="5"/>
  <c r="P53" i="5"/>
  <c r="M53" i="5"/>
  <c r="I53" i="5"/>
  <c r="F53" i="5"/>
  <c r="C53" i="5"/>
  <c r="S52" i="5"/>
  <c r="P52" i="5"/>
  <c r="M52" i="5"/>
  <c r="I52" i="5"/>
  <c r="F52" i="5"/>
  <c r="C52" i="5"/>
  <c r="S51" i="5"/>
  <c r="P51" i="5"/>
  <c r="M51" i="5"/>
  <c r="I51" i="5"/>
  <c r="F51" i="5"/>
  <c r="C51" i="5"/>
  <c r="S50" i="5"/>
  <c r="P50" i="5"/>
  <c r="M50" i="5"/>
  <c r="I50" i="5"/>
  <c r="F50" i="5"/>
  <c r="C50" i="5"/>
  <c r="S49" i="5"/>
  <c r="P49" i="5"/>
  <c r="M49" i="5"/>
  <c r="I49" i="5"/>
  <c r="F49" i="5"/>
  <c r="C49" i="5"/>
  <c r="S48" i="5"/>
  <c r="P48" i="5"/>
  <c r="M48" i="5"/>
  <c r="I48" i="5"/>
  <c r="F48" i="5"/>
  <c r="C48" i="5"/>
  <c r="S47" i="5"/>
  <c r="P47" i="5"/>
  <c r="M47" i="5"/>
  <c r="I47" i="5"/>
  <c r="F47" i="5"/>
  <c r="C47" i="5"/>
  <c r="S46" i="5"/>
  <c r="P46" i="5"/>
  <c r="M46" i="5"/>
  <c r="I46" i="5"/>
  <c r="F46" i="5"/>
  <c r="C46" i="5"/>
  <c r="S45" i="5"/>
  <c r="P45" i="5"/>
  <c r="M45" i="5"/>
  <c r="I45" i="5"/>
  <c r="F45" i="5"/>
  <c r="C45" i="5"/>
  <c r="S44" i="5"/>
  <c r="P44" i="5"/>
  <c r="M44" i="5"/>
  <c r="I44" i="5"/>
  <c r="F44" i="5"/>
  <c r="C44" i="5"/>
  <c r="S43" i="5"/>
  <c r="P43" i="5"/>
  <c r="M43" i="5"/>
  <c r="I43" i="5"/>
  <c r="F43" i="5"/>
  <c r="C43" i="5"/>
  <c r="S42" i="5"/>
  <c r="P42" i="5"/>
  <c r="M42" i="5"/>
  <c r="I42" i="5"/>
  <c r="F42" i="5"/>
  <c r="C42" i="5"/>
  <c r="S41" i="5"/>
  <c r="P41" i="5"/>
  <c r="M41" i="5"/>
  <c r="I41" i="5"/>
  <c r="F41" i="5"/>
  <c r="C41" i="5"/>
  <c r="S40" i="5"/>
  <c r="P40" i="5"/>
  <c r="M40" i="5"/>
  <c r="I40" i="5"/>
  <c r="F40" i="5"/>
  <c r="C40" i="5"/>
  <c r="S39" i="5"/>
  <c r="P39" i="5"/>
  <c r="M39" i="5"/>
  <c r="I39" i="5"/>
  <c r="F39" i="5"/>
  <c r="C39" i="5"/>
  <c r="S38" i="5"/>
  <c r="P38" i="5"/>
  <c r="M38" i="5"/>
  <c r="I38" i="5"/>
  <c r="F38" i="5"/>
  <c r="C38" i="5"/>
  <c r="S37" i="5"/>
  <c r="P37" i="5"/>
  <c r="M37" i="5"/>
  <c r="I37" i="5"/>
  <c r="F37" i="5"/>
  <c r="C37" i="5"/>
  <c r="S36" i="5"/>
  <c r="P36" i="5"/>
  <c r="M36" i="5"/>
  <c r="I36" i="5"/>
  <c r="F36" i="5"/>
  <c r="C36" i="5"/>
  <c r="S35" i="5"/>
  <c r="P35" i="5"/>
  <c r="M35" i="5"/>
  <c r="I35" i="5"/>
  <c r="F35" i="5"/>
  <c r="C35" i="5"/>
  <c r="S34" i="5"/>
  <c r="P34" i="5"/>
  <c r="H34" i="5"/>
  <c r="I34" i="5" s="1"/>
  <c r="F34" i="5"/>
  <c r="C34" i="5"/>
  <c r="M33" i="5"/>
  <c r="H33" i="5"/>
  <c r="I33" i="5" s="1"/>
  <c r="F33" i="5"/>
  <c r="C33" i="5"/>
  <c r="S32" i="5"/>
  <c r="P32" i="5"/>
  <c r="M32" i="5"/>
  <c r="H32" i="5"/>
  <c r="I32" i="5" s="1"/>
  <c r="F32" i="5"/>
  <c r="C32" i="5"/>
  <c r="S31" i="5"/>
  <c r="P31" i="5"/>
  <c r="M31" i="5"/>
  <c r="H31" i="5"/>
  <c r="I31" i="5" s="1"/>
  <c r="F31" i="5"/>
  <c r="C31" i="5"/>
  <c r="S30" i="5"/>
  <c r="P30" i="5"/>
  <c r="M30" i="5"/>
  <c r="H30" i="5"/>
  <c r="I30" i="5" s="1"/>
  <c r="F30" i="5"/>
  <c r="C30" i="5"/>
  <c r="S29" i="5"/>
  <c r="P29" i="5"/>
  <c r="M29" i="5"/>
  <c r="H29" i="5"/>
  <c r="I29" i="5" s="1"/>
  <c r="F29" i="5"/>
  <c r="C29" i="5"/>
  <c r="S28" i="5"/>
  <c r="P28" i="5"/>
  <c r="M28" i="5"/>
  <c r="H28" i="5"/>
  <c r="I28" i="5" s="1"/>
  <c r="F28" i="5"/>
  <c r="C28" i="5"/>
  <c r="S27" i="5"/>
  <c r="P27" i="5"/>
  <c r="M27" i="5"/>
  <c r="H27" i="5"/>
  <c r="I27" i="5" s="1"/>
  <c r="F27" i="5"/>
  <c r="C27" i="5"/>
  <c r="S26" i="5"/>
  <c r="P26" i="5"/>
  <c r="H26" i="5"/>
  <c r="I26" i="5" s="1"/>
  <c r="F26" i="5"/>
  <c r="C26" i="5"/>
  <c r="S25" i="5"/>
  <c r="P25" i="5"/>
  <c r="M25" i="5"/>
  <c r="H25" i="5"/>
  <c r="I25" i="5" s="1"/>
  <c r="F25" i="5"/>
  <c r="C25" i="5"/>
  <c r="CU24" i="5"/>
  <c r="CR24" i="5"/>
  <c r="CO24" i="5"/>
  <c r="CK24" i="5"/>
  <c r="CH24" i="5"/>
  <c r="CE24" i="5"/>
  <c r="CA24" i="5"/>
  <c r="BX24" i="5"/>
  <c r="BU24" i="5"/>
  <c r="BQ24" i="5"/>
  <c r="BN24" i="5"/>
  <c r="BK24" i="5"/>
  <c r="BG24" i="5"/>
  <c r="BD24" i="5"/>
  <c r="BA24" i="5"/>
  <c r="AW24" i="5"/>
  <c r="AT24" i="5"/>
  <c r="AQ24" i="5"/>
  <c r="AM24" i="5"/>
  <c r="AJ24" i="5"/>
  <c r="AG24" i="5"/>
  <c r="AC24" i="5"/>
  <c r="Z24" i="5"/>
  <c r="W24" i="5"/>
  <c r="S24" i="5"/>
  <c r="P24" i="5"/>
  <c r="H24" i="5"/>
  <c r="I24" i="5" s="1"/>
  <c r="F24" i="5"/>
  <c r="C24" i="5"/>
  <c r="CU23" i="5"/>
  <c r="CR23" i="5"/>
  <c r="CO23" i="5"/>
  <c r="CK23" i="5"/>
  <c r="CE23" i="5"/>
  <c r="CA23" i="5"/>
  <c r="BX23" i="5"/>
  <c r="BU23" i="5"/>
  <c r="BQ23" i="5"/>
  <c r="BN23" i="5"/>
  <c r="BK23" i="5"/>
  <c r="BG23" i="5"/>
  <c r="BD23" i="5"/>
  <c r="BA23" i="5"/>
  <c r="AW23" i="5"/>
  <c r="AT23" i="5"/>
  <c r="AQ23" i="5"/>
  <c r="AM23" i="5"/>
  <c r="AJ23" i="5"/>
  <c r="AG23" i="5"/>
  <c r="AC23" i="5"/>
  <c r="Z23" i="5"/>
  <c r="W23" i="5"/>
  <c r="S23" i="5"/>
  <c r="P23" i="5"/>
  <c r="M23" i="5"/>
  <c r="H23" i="5"/>
  <c r="I23" i="5" s="1"/>
  <c r="F23" i="5"/>
  <c r="C23" i="5"/>
  <c r="CU22" i="5"/>
  <c r="CR22" i="5"/>
  <c r="CO22" i="5"/>
  <c r="CK22" i="5"/>
  <c r="CH22" i="5"/>
  <c r="CE22" i="5"/>
  <c r="CA22" i="5"/>
  <c r="BX22" i="5"/>
  <c r="BU22" i="5"/>
  <c r="BQ22" i="5"/>
  <c r="BN22" i="5"/>
  <c r="BK22" i="5"/>
  <c r="BG22" i="5"/>
  <c r="BD22" i="5"/>
  <c r="BA22" i="5"/>
  <c r="AW22" i="5"/>
  <c r="AT22" i="5"/>
  <c r="AQ22" i="5"/>
  <c r="AM22" i="5"/>
  <c r="AJ22" i="5"/>
  <c r="AG22" i="5"/>
  <c r="AC22" i="5"/>
  <c r="Z22" i="5"/>
  <c r="W22" i="5"/>
  <c r="S22" i="5"/>
  <c r="P22" i="5"/>
  <c r="H22" i="5"/>
  <c r="I22" i="5" s="1"/>
  <c r="F22" i="5"/>
  <c r="C22" i="5"/>
  <c r="CU21" i="5"/>
  <c r="CR21" i="5"/>
  <c r="CO21" i="5"/>
  <c r="CK21" i="5"/>
  <c r="CH21" i="5"/>
  <c r="CE21" i="5"/>
  <c r="CA21" i="5"/>
  <c r="BX21" i="5"/>
  <c r="BU21" i="5"/>
  <c r="BQ21" i="5"/>
  <c r="BN21" i="5"/>
  <c r="BK21" i="5"/>
  <c r="BG21" i="5"/>
  <c r="BD21" i="5"/>
  <c r="BA21" i="5"/>
  <c r="AW21" i="5"/>
  <c r="AT21" i="5"/>
  <c r="AQ21" i="5"/>
  <c r="AM21" i="5"/>
  <c r="AJ21" i="5"/>
  <c r="AG21" i="5"/>
  <c r="AC21" i="5"/>
  <c r="Z21" i="5"/>
  <c r="W21" i="5"/>
  <c r="S21" i="5"/>
  <c r="P21" i="5"/>
  <c r="M21" i="5"/>
  <c r="H21" i="5"/>
  <c r="I21" i="5" s="1"/>
  <c r="F21" i="5"/>
  <c r="C21" i="5"/>
  <c r="CU20" i="5"/>
  <c r="CR20" i="5"/>
  <c r="CH20" i="5"/>
  <c r="CE20" i="5"/>
  <c r="CA20" i="5"/>
  <c r="BX20" i="5"/>
  <c r="BU20" i="5"/>
  <c r="BQ20" i="5"/>
  <c r="BN20" i="5"/>
  <c r="BK20" i="5"/>
  <c r="BG20" i="5"/>
  <c r="BD20" i="5"/>
  <c r="BA20" i="5"/>
  <c r="AT20" i="5"/>
  <c r="AQ20" i="5"/>
  <c r="AM20" i="5"/>
  <c r="AJ20" i="5"/>
  <c r="AG20" i="5"/>
  <c r="AC20" i="5"/>
  <c r="Z20" i="5"/>
  <c r="W20" i="5"/>
  <c r="S20" i="5"/>
  <c r="P20" i="5"/>
  <c r="M20" i="5"/>
  <c r="H20" i="5"/>
  <c r="I20" i="5" s="1"/>
  <c r="F20" i="5"/>
  <c r="C20" i="5"/>
  <c r="CR19" i="5"/>
  <c r="CO19" i="5"/>
  <c r="CK19" i="5"/>
  <c r="CH19" i="5"/>
  <c r="CE19" i="5"/>
  <c r="CA19" i="5"/>
  <c r="BX19" i="5"/>
  <c r="BU19" i="5"/>
  <c r="BQ19" i="5"/>
  <c r="BN19" i="5"/>
  <c r="BK19" i="5"/>
  <c r="BG19" i="5"/>
  <c r="BD19" i="5"/>
  <c r="BA19" i="5"/>
  <c r="AW19" i="5"/>
  <c r="AT19" i="5"/>
  <c r="AQ19" i="5"/>
  <c r="AM19" i="5"/>
  <c r="AJ19" i="5"/>
  <c r="AG19" i="5"/>
  <c r="AC19" i="5"/>
  <c r="Z19" i="5"/>
  <c r="W19" i="5"/>
  <c r="S19" i="5"/>
  <c r="P19" i="5"/>
  <c r="M19" i="5"/>
  <c r="H19" i="5"/>
  <c r="I19" i="5" s="1"/>
  <c r="F19" i="5"/>
  <c r="C19" i="5"/>
  <c r="CU18" i="5"/>
  <c r="CR18" i="5"/>
  <c r="CK18" i="5"/>
  <c r="CH18" i="5"/>
  <c r="CE18" i="5"/>
  <c r="BX18" i="5"/>
  <c r="BU18" i="5"/>
  <c r="BQ18" i="5"/>
  <c r="BN18" i="5"/>
  <c r="BK18" i="5"/>
  <c r="BG18" i="5"/>
  <c r="BD18" i="5"/>
  <c r="BA18" i="5"/>
  <c r="AW18" i="5"/>
  <c r="AT18" i="5"/>
  <c r="AQ18" i="5"/>
  <c r="AM18" i="5"/>
  <c r="AJ18" i="5"/>
  <c r="AG18" i="5"/>
  <c r="AC18" i="5"/>
  <c r="Z18" i="5"/>
  <c r="W18" i="5"/>
  <c r="S18" i="5"/>
  <c r="P18" i="5"/>
  <c r="M18" i="5"/>
  <c r="H18" i="5"/>
  <c r="I18" i="5" s="1"/>
  <c r="F18" i="5"/>
  <c r="C18" i="5"/>
  <c r="CU17" i="5"/>
  <c r="CR17" i="5"/>
  <c r="CO17" i="5"/>
  <c r="CK17" i="5"/>
  <c r="CH17" i="5"/>
  <c r="CE17" i="5"/>
  <c r="CA17" i="5"/>
  <c r="BX17" i="5"/>
  <c r="BU17" i="5"/>
  <c r="BQ17" i="5"/>
  <c r="BN17" i="5"/>
  <c r="BK17" i="5"/>
  <c r="BG17" i="5"/>
  <c r="BD17" i="5"/>
  <c r="BA17" i="5"/>
  <c r="AW17" i="5"/>
  <c r="AT17" i="5"/>
  <c r="AQ17" i="5"/>
  <c r="AM17" i="5"/>
  <c r="AJ17" i="5"/>
  <c r="AG17" i="5"/>
  <c r="AC17" i="5"/>
  <c r="Z17" i="5"/>
  <c r="W17" i="5"/>
  <c r="S17" i="5"/>
  <c r="P17" i="5"/>
  <c r="M17" i="5"/>
  <c r="H17" i="5"/>
  <c r="I17" i="5" s="1"/>
  <c r="F17" i="5"/>
  <c r="C17" i="5"/>
  <c r="CU16" i="5"/>
  <c r="CR16" i="5"/>
  <c r="CK16" i="5"/>
  <c r="CH16" i="5"/>
  <c r="CE16" i="5"/>
  <c r="CA16" i="5"/>
  <c r="BX16" i="5"/>
  <c r="BU16" i="5"/>
  <c r="BQ16" i="5"/>
  <c r="BN16" i="5"/>
  <c r="BK16" i="5"/>
  <c r="BD16" i="5"/>
  <c r="AW16" i="5"/>
  <c r="AT16" i="5"/>
  <c r="AQ16" i="5"/>
  <c r="AM16" i="5"/>
  <c r="AJ16" i="5"/>
  <c r="AG16" i="5"/>
  <c r="AC16" i="5"/>
  <c r="Z16" i="5"/>
  <c r="W16" i="5"/>
  <c r="S16" i="5"/>
  <c r="P16" i="5"/>
  <c r="H16" i="5"/>
  <c r="I16" i="5" s="1"/>
  <c r="F16" i="5"/>
  <c r="C16" i="5"/>
  <c r="CU15" i="5"/>
  <c r="CO15" i="5"/>
  <c r="CK15" i="5"/>
  <c r="CH15" i="5"/>
  <c r="CE15" i="5"/>
  <c r="CA15" i="5"/>
  <c r="BU15" i="5"/>
  <c r="BQ15" i="5"/>
  <c r="BN15" i="5"/>
  <c r="BK15" i="5"/>
  <c r="BD15" i="5"/>
  <c r="AW15" i="5"/>
  <c r="AT15" i="5"/>
  <c r="AQ15" i="5"/>
  <c r="AM15" i="5"/>
  <c r="AJ15" i="5"/>
  <c r="AG15" i="5"/>
  <c r="AC15" i="5"/>
  <c r="Z15" i="5"/>
  <c r="W15" i="5"/>
  <c r="S15" i="5"/>
  <c r="P15" i="5"/>
  <c r="M15" i="5"/>
  <c r="H15" i="5"/>
  <c r="I15" i="5" s="1"/>
  <c r="F15" i="5"/>
  <c r="C15" i="5"/>
  <c r="CU14" i="5"/>
  <c r="CR14" i="5"/>
  <c r="CK14" i="5"/>
  <c r="CH14" i="5"/>
  <c r="CE14" i="5"/>
  <c r="CA14" i="5"/>
  <c r="BX14" i="5"/>
  <c r="BU14" i="5"/>
  <c r="BQ14" i="5"/>
  <c r="BN14" i="5"/>
  <c r="BK14" i="5"/>
  <c r="BG14" i="5"/>
  <c r="BD14" i="5"/>
  <c r="BA14" i="5"/>
  <c r="AW14" i="5"/>
  <c r="AT14" i="5"/>
  <c r="AQ14" i="5"/>
  <c r="AM14" i="5"/>
  <c r="AJ14" i="5"/>
  <c r="AG14" i="5"/>
  <c r="AC14" i="5"/>
  <c r="Z14" i="5"/>
  <c r="W14" i="5"/>
  <c r="S14" i="5"/>
  <c r="P14" i="5"/>
  <c r="H14" i="5"/>
  <c r="I14" i="5" s="1"/>
  <c r="F14" i="5"/>
  <c r="C14" i="5"/>
  <c r="CU13" i="5"/>
  <c r="CR13" i="5"/>
  <c r="CO13" i="5"/>
  <c r="CK13" i="5"/>
  <c r="CH13" i="5"/>
  <c r="CE13" i="5"/>
  <c r="CA13" i="5"/>
  <c r="BX13" i="5"/>
  <c r="BU13" i="5"/>
  <c r="BQ13" i="5"/>
  <c r="BN13" i="5"/>
  <c r="BK13" i="5"/>
  <c r="BG13" i="5"/>
  <c r="BD13" i="5"/>
  <c r="BA13" i="5"/>
  <c r="AW13" i="5"/>
  <c r="AT13" i="5"/>
  <c r="AQ13" i="5"/>
  <c r="AM13" i="5"/>
  <c r="AJ13" i="5"/>
  <c r="AG13" i="5"/>
  <c r="AC13" i="5"/>
  <c r="Z13" i="5"/>
  <c r="W13" i="5"/>
  <c r="S13" i="5"/>
  <c r="P13" i="5"/>
  <c r="M13" i="5"/>
  <c r="H13" i="5"/>
  <c r="I13" i="5" s="1"/>
  <c r="F13" i="5"/>
  <c r="C13" i="5"/>
  <c r="CU12" i="5"/>
  <c r="CR12" i="5"/>
  <c r="CK12" i="5"/>
  <c r="CH12" i="5"/>
  <c r="CE12" i="5"/>
  <c r="CA12" i="5"/>
  <c r="BX12" i="5"/>
  <c r="BU12" i="5"/>
  <c r="BQ12" i="5"/>
  <c r="BN12" i="5"/>
  <c r="BK12" i="5"/>
  <c r="BG12" i="5"/>
  <c r="BD12" i="5"/>
  <c r="BA12" i="5"/>
  <c r="AW12" i="5"/>
  <c r="AT12" i="5"/>
  <c r="AQ12" i="5"/>
  <c r="AM12" i="5"/>
  <c r="AJ12" i="5"/>
  <c r="AG12" i="5"/>
  <c r="AC12" i="5"/>
  <c r="Z12" i="5"/>
  <c r="W12" i="5"/>
  <c r="S12" i="5"/>
  <c r="P12" i="5"/>
  <c r="M12" i="5"/>
  <c r="H12" i="5"/>
  <c r="I12" i="5" s="1"/>
  <c r="F12" i="5"/>
  <c r="C12" i="5"/>
  <c r="CR11" i="5"/>
  <c r="CO11" i="5"/>
  <c r="CK11" i="5"/>
  <c r="CH11" i="5"/>
  <c r="CE11" i="5"/>
  <c r="CA11" i="5"/>
  <c r="BX11" i="5"/>
  <c r="BU11" i="5"/>
  <c r="BQ11" i="5"/>
  <c r="BN11" i="5"/>
  <c r="BG11" i="5"/>
  <c r="BD11" i="5"/>
  <c r="BA11" i="5"/>
  <c r="AW11" i="5"/>
  <c r="AT11" i="5"/>
  <c r="AQ11" i="5"/>
  <c r="AM11" i="5"/>
  <c r="AJ11" i="5"/>
  <c r="AG11" i="5"/>
  <c r="AC11" i="5"/>
  <c r="Z11" i="5"/>
  <c r="S11" i="5"/>
  <c r="P11" i="5"/>
  <c r="M11" i="5"/>
  <c r="H11" i="5"/>
  <c r="I11" i="5" s="1"/>
  <c r="F11" i="5"/>
  <c r="C11" i="5"/>
  <c r="CU10" i="5"/>
  <c r="CR10" i="5"/>
  <c r="CO10" i="5"/>
  <c r="CH10" i="5"/>
  <c r="CE10" i="5"/>
  <c r="CA10" i="5"/>
  <c r="BX10" i="5"/>
  <c r="BU10" i="5"/>
  <c r="BQ10" i="5"/>
  <c r="BN10" i="5"/>
  <c r="BK10" i="5"/>
  <c r="BG10" i="5"/>
  <c r="BD10" i="5"/>
  <c r="BA10" i="5"/>
  <c r="AT10" i="5"/>
  <c r="AQ10" i="5"/>
  <c r="AM10" i="5"/>
  <c r="AJ10" i="5"/>
  <c r="AG10" i="5"/>
  <c r="AC10" i="5"/>
  <c r="Z10" i="5"/>
  <c r="W10" i="5"/>
  <c r="S10" i="5"/>
  <c r="P10" i="5"/>
  <c r="M10" i="5"/>
  <c r="H10" i="5"/>
  <c r="I10" i="5" s="1"/>
  <c r="F10" i="5"/>
  <c r="C10" i="5"/>
  <c r="CU9" i="5"/>
  <c r="CR9" i="5"/>
  <c r="CO9" i="5"/>
  <c r="CK9" i="5"/>
  <c r="CH9" i="5"/>
  <c r="CE9" i="5"/>
  <c r="CA9" i="5"/>
  <c r="BX9" i="5"/>
  <c r="BU9" i="5"/>
  <c r="BQ9" i="5"/>
  <c r="BN9" i="5"/>
  <c r="BK9" i="5"/>
  <c r="BG9" i="5"/>
  <c r="BD9" i="5"/>
  <c r="BA9" i="5"/>
  <c r="AW9" i="5"/>
  <c r="AT9" i="5"/>
  <c r="AQ9" i="5"/>
  <c r="AM9" i="5"/>
  <c r="AJ9" i="5"/>
  <c r="AG9" i="5"/>
  <c r="AC9" i="5"/>
  <c r="Z9" i="5"/>
  <c r="W9" i="5"/>
  <c r="S9" i="5"/>
  <c r="P9" i="5"/>
  <c r="M9" i="5"/>
  <c r="H9" i="5"/>
  <c r="I9" i="5" s="1"/>
  <c r="F9" i="5"/>
  <c r="C9" i="5"/>
  <c r="CU8" i="5"/>
  <c r="CR8" i="5"/>
  <c r="CO8" i="5"/>
  <c r="CK8" i="5"/>
  <c r="CH8" i="5"/>
  <c r="CE8" i="5"/>
  <c r="CA8" i="5"/>
  <c r="BX8" i="5"/>
  <c r="BU8" i="5"/>
  <c r="BQ8" i="5"/>
  <c r="BN8" i="5"/>
  <c r="BK8" i="5"/>
  <c r="BG8" i="5"/>
  <c r="BD8" i="5"/>
  <c r="BA8" i="5"/>
  <c r="AW8" i="5"/>
  <c r="AT8" i="5"/>
  <c r="AQ8" i="5"/>
  <c r="AM8" i="5"/>
  <c r="AJ8" i="5"/>
  <c r="AG8" i="5"/>
  <c r="AC8" i="5"/>
  <c r="Z8" i="5"/>
  <c r="W8" i="5"/>
  <c r="S8" i="5"/>
  <c r="P8" i="5"/>
  <c r="H8" i="5"/>
  <c r="I8" i="5" s="1"/>
  <c r="F8" i="5"/>
  <c r="C8" i="5"/>
  <c r="CU7" i="5"/>
  <c r="CR7" i="5"/>
  <c r="CO7" i="5"/>
  <c r="CK7" i="5"/>
  <c r="CH7" i="5"/>
  <c r="CE7" i="5"/>
  <c r="CA7" i="5"/>
  <c r="BX7" i="5"/>
  <c r="BU7" i="5"/>
  <c r="BQ7" i="5"/>
  <c r="BN7" i="5"/>
  <c r="BK7" i="5"/>
  <c r="BG7" i="5"/>
  <c r="BD7" i="5"/>
  <c r="BA7" i="5"/>
  <c r="AW7" i="5"/>
  <c r="AT7" i="5"/>
  <c r="AQ7" i="5"/>
  <c r="AM7" i="5"/>
  <c r="AJ7" i="5"/>
  <c r="AG7" i="5"/>
  <c r="AC7" i="5"/>
  <c r="Z7" i="5"/>
  <c r="W7" i="5"/>
  <c r="S7" i="5"/>
  <c r="P7" i="5"/>
  <c r="M7" i="5"/>
  <c r="H7" i="5"/>
  <c r="I7" i="5" s="1"/>
  <c r="F7" i="5"/>
  <c r="C7" i="5"/>
  <c r="CU6" i="5"/>
  <c r="CR6" i="5"/>
  <c r="CO6" i="5"/>
  <c r="CK6" i="5"/>
  <c r="CH6" i="5"/>
  <c r="CE6" i="5"/>
  <c r="CA6" i="5"/>
  <c r="BX6" i="5"/>
  <c r="BU6" i="5"/>
  <c r="BQ6" i="5"/>
  <c r="BN6" i="5"/>
  <c r="BK6" i="5"/>
  <c r="BG6" i="5"/>
  <c r="BD6" i="5"/>
  <c r="BA6" i="5"/>
  <c r="AW6" i="5"/>
  <c r="AT6" i="5"/>
  <c r="AQ6" i="5"/>
  <c r="AM6" i="5"/>
  <c r="AJ6" i="5"/>
  <c r="AG6" i="5"/>
  <c r="AC6" i="5"/>
  <c r="Z6" i="5"/>
  <c r="W6" i="5"/>
  <c r="S6" i="5"/>
  <c r="P6" i="5"/>
  <c r="I6" i="5"/>
  <c r="H6" i="5"/>
  <c r="F6" i="5"/>
  <c r="C6" i="5"/>
  <c r="CU5" i="5"/>
  <c r="CR5" i="5"/>
  <c r="CO5" i="5"/>
  <c r="CK5" i="5"/>
  <c r="CH5" i="5"/>
  <c r="CE5" i="5"/>
  <c r="CA5" i="5"/>
  <c r="BX5" i="5"/>
  <c r="BU5" i="5"/>
  <c r="BQ5" i="5"/>
  <c r="BN5" i="5"/>
  <c r="BK5" i="5"/>
  <c r="BG5" i="5"/>
  <c r="BD5" i="5"/>
  <c r="BA5" i="5"/>
  <c r="AW5" i="5"/>
  <c r="AT5" i="5"/>
  <c r="AQ5" i="5"/>
  <c r="AM5" i="5"/>
  <c r="AJ5" i="5"/>
  <c r="AG5" i="5"/>
  <c r="AC5" i="5"/>
  <c r="Z5" i="5"/>
  <c r="W5" i="5"/>
  <c r="S5" i="5"/>
  <c r="P5" i="5"/>
  <c r="M5" i="5"/>
  <c r="I5" i="5"/>
  <c r="H5" i="5"/>
  <c r="F5" i="5"/>
  <c r="C5" i="5"/>
  <c r="CU4" i="5"/>
  <c r="CR4" i="5"/>
  <c r="CO4" i="5"/>
  <c r="CK4" i="5"/>
  <c r="CH4" i="5"/>
  <c r="CE4" i="5"/>
  <c r="CA4" i="5"/>
  <c r="BX4" i="5"/>
  <c r="BU4" i="5"/>
  <c r="BQ4" i="5"/>
  <c r="BN4" i="5"/>
  <c r="BK4" i="5"/>
  <c r="BG4" i="5"/>
  <c r="BD4" i="5"/>
  <c r="BA4" i="5"/>
  <c r="AW4" i="5"/>
  <c r="AT4" i="5"/>
  <c r="AQ4" i="5"/>
  <c r="AM4" i="5"/>
  <c r="AJ4" i="5"/>
  <c r="AG4" i="5"/>
  <c r="AC4" i="5"/>
  <c r="Z4" i="5"/>
  <c r="W4" i="5"/>
  <c r="S4" i="5"/>
  <c r="P4" i="5"/>
  <c r="M4" i="5"/>
  <c r="I4" i="5"/>
  <c r="F4" i="5"/>
  <c r="C4" i="5"/>
  <c r="J234" i="4"/>
  <c r="J232" i="4"/>
  <c r="J231" i="4"/>
  <c r="P227" i="4"/>
  <c r="R226" i="4"/>
  <c r="P226" i="4"/>
  <c r="I226" i="4"/>
  <c r="G226" i="4"/>
  <c r="F226" i="4"/>
  <c r="E226" i="4"/>
  <c r="D226" i="4"/>
  <c r="C226" i="4"/>
  <c r="B226" i="4"/>
  <c r="A226" i="4"/>
  <c r="R225" i="4"/>
  <c r="P225" i="4"/>
  <c r="I225" i="4"/>
  <c r="G225" i="4"/>
  <c r="F225" i="4"/>
  <c r="E225" i="4"/>
  <c r="D225" i="4"/>
  <c r="C225" i="4"/>
  <c r="B225" i="4"/>
  <c r="A225" i="4"/>
  <c r="R224" i="4"/>
  <c r="P224" i="4"/>
  <c r="I224" i="4"/>
  <c r="G224" i="4"/>
  <c r="F224" i="4"/>
  <c r="E224" i="4"/>
  <c r="D224" i="4"/>
  <c r="C224" i="4"/>
  <c r="B224" i="4"/>
  <c r="A224" i="4"/>
  <c r="R223" i="4"/>
  <c r="P223" i="4"/>
  <c r="I223" i="4"/>
  <c r="G223" i="4"/>
  <c r="F223" i="4"/>
  <c r="E223" i="4"/>
  <c r="D223" i="4"/>
  <c r="C223" i="4"/>
  <c r="B223" i="4"/>
  <c r="A223" i="4"/>
  <c r="R222" i="4"/>
  <c r="P222" i="4"/>
  <c r="I222" i="4"/>
  <c r="G222" i="4"/>
  <c r="F222" i="4"/>
  <c r="E222" i="4"/>
  <c r="D222" i="4"/>
  <c r="C222" i="4"/>
  <c r="B222" i="4"/>
  <c r="A222" i="4"/>
  <c r="R221" i="4"/>
  <c r="P221" i="4"/>
  <c r="I221" i="4"/>
  <c r="G221" i="4"/>
  <c r="F221" i="4"/>
  <c r="E221" i="4"/>
  <c r="D221" i="4"/>
  <c r="C221" i="4"/>
  <c r="B221" i="4"/>
  <c r="A221" i="4"/>
  <c r="R220" i="4"/>
  <c r="P220" i="4"/>
  <c r="I220" i="4"/>
  <c r="G220" i="4"/>
  <c r="F220" i="4"/>
  <c r="E220" i="4"/>
  <c r="D220" i="4"/>
  <c r="C220" i="4"/>
  <c r="B220" i="4"/>
  <c r="A220" i="4"/>
  <c r="R219" i="4"/>
  <c r="P219" i="4"/>
  <c r="I219" i="4"/>
  <c r="G219" i="4"/>
  <c r="F219" i="4"/>
  <c r="E219" i="4"/>
  <c r="D219" i="4"/>
  <c r="C219" i="4"/>
  <c r="B219" i="4"/>
  <c r="A219" i="4"/>
  <c r="R218" i="4"/>
  <c r="P218" i="4"/>
  <c r="I218" i="4"/>
  <c r="G218" i="4"/>
  <c r="F218" i="4"/>
  <c r="E218" i="4"/>
  <c r="D218" i="4"/>
  <c r="C218" i="4"/>
  <c r="B218" i="4"/>
  <c r="A218" i="4"/>
  <c r="R217" i="4"/>
  <c r="P217" i="4"/>
  <c r="I217" i="4"/>
  <c r="G217" i="4"/>
  <c r="F217" i="4"/>
  <c r="E217" i="4"/>
  <c r="D217" i="4"/>
  <c r="C217" i="4"/>
  <c r="B217" i="4"/>
  <c r="A217" i="4"/>
  <c r="R216" i="4"/>
  <c r="P216" i="4"/>
  <c r="I216" i="4"/>
  <c r="G216" i="4"/>
  <c r="F216" i="4"/>
  <c r="E216" i="4"/>
  <c r="D216" i="4"/>
  <c r="C216" i="4"/>
  <c r="B216" i="4"/>
  <c r="A216" i="4"/>
  <c r="R215" i="4"/>
  <c r="P215" i="4"/>
  <c r="I215" i="4"/>
  <c r="G215" i="4"/>
  <c r="F215" i="4"/>
  <c r="E215" i="4"/>
  <c r="D215" i="4"/>
  <c r="C215" i="4"/>
  <c r="B215" i="4"/>
  <c r="A215" i="4"/>
  <c r="R214" i="4"/>
  <c r="P214" i="4"/>
  <c r="I214" i="4"/>
  <c r="G214" i="4"/>
  <c r="F214" i="4"/>
  <c r="E214" i="4"/>
  <c r="D214" i="4"/>
  <c r="C214" i="4"/>
  <c r="B214" i="4"/>
  <c r="A214" i="4"/>
  <c r="R213" i="4"/>
  <c r="P213" i="4"/>
  <c r="I213" i="4"/>
  <c r="G213" i="4"/>
  <c r="F213" i="4"/>
  <c r="E213" i="4"/>
  <c r="D213" i="4"/>
  <c r="C213" i="4"/>
  <c r="B213" i="4"/>
  <c r="A213" i="4"/>
  <c r="R212" i="4"/>
  <c r="P212" i="4"/>
  <c r="I212" i="4"/>
  <c r="G212" i="4"/>
  <c r="F212" i="4"/>
  <c r="E212" i="4"/>
  <c r="D212" i="4"/>
  <c r="C212" i="4"/>
  <c r="B212" i="4"/>
  <c r="A212" i="4"/>
  <c r="R211" i="4"/>
  <c r="P211" i="4"/>
  <c r="I211" i="4"/>
  <c r="G211" i="4"/>
  <c r="F211" i="4"/>
  <c r="E211" i="4"/>
  <c r="D211" i="4"/>
  <c r="C211" i="4"/>
  <c r="B211" i="4"/>
  <c r="A211" i="4"/>
  <c r="R210" i="4"/>
  <c r="P210" i="4"/>
  <c r="I210" i="4"/>
  <c r="G210" i="4"/>
  <c r="F210" i="4"/>
  <c r="E210" i="4"/>
  <c r="D210" i="4"/>
  <c r="C210" i="4"/>
  <c r="B210" i="4"/>
  <c r="A210" i="4"/>
  <c r="R209" i="4"/>
  <c r="P209" i="4"/>
  <c r="I209" i="4"/>
  <c r="G209" i="4"/>
  <c r="F209" i="4"/>
  <c r="E209" i="4"/>
  <c r="D209" i="4"/>
  <c r="C209" i="4"/>
  <c r="B209" i="4"/>
  <c r="A209" i="4"/>
  <c r="R208" i="4"/>
  <c r="P208" i="4"/>
  <c r="I208" i="4"/>
  <c r="G208" i="4"/>
  <c r="F208" i="4"/>
  <c r="E208" i="4"/>
  <c r="D208" i="4"/>
  <c r="C208" i="4"/>
  <c r="B208" i="4"/>
  <c r="A208" i="4"/>
  <c r="R207" i="4"/>
  <c r="P207" i="4"/>
  <c r="F207" i="4"/>
  <c r="C207" i="4"/>
  <c r="B207" i="4"/>
  <c r="A207" i="4"/>
  <c r="R206" i="4"/>
  <c r="P206" i="4"/>
  <c r="F206" i="4"/>
  <c r="C206" i="4"/>
  <c r="B206" i="4"/>
  <c r="A206" i="4"/>
  <c r="R205" i="4"/>
  <c r="P205" i="4"/>
  <c r="F205" i="4"/>
  <c r="C205" i="4"/>
  <c r="B205" i="4"/>
  <c r="A205" i="4"/>
  <c r="R204" i="4"/>
  <c r="P204" i="4"/>
  <c r="F204" i="4"/>
  <c r="C204" i="4"/>
  <c r="B204" i="4"/>
  <c r="A204" i="4"/>
  <c r="R203" i="4"/>
  <c r="P203" i="4"/>
  <c r="F203" i="4"/>
  <c r="C203" i="4"/>
  <c r="B203" i="4"/>
  <c r="A203" i="4"/>
  <c r="R202" i="4"/>
  <c r="P202" i="4"/>
  <c r="F202" i="4"/>
  <c r="C202" i="4"/>
  <c r="B202" i="4"/>
  <c r="A202" i="4"/>
  <c r="R201" i="4"/>
  <c r="P201" i="4"/>
  <c r="F201" i="4"/>
  <c r="C201" i="4"/>
  <c r="B201" i="4"/>
  <c r="A201" i="4"/>
  <c r="R200" i="4"/>
  <c r="P200" i="4"/>
  <c r="F200" i="4"/>
  <c r="C200" i="4"/>
  <c r="B200" i="4"/>
  <c r="A200" i="4"/>
  <c r="R199" i="4"/>
  <c r="P199" i="4"/>
  <c r="F199" i="4"/>
  <c r="C199" i="4"/>
  <c r="B199" i="4"/>
  <c r="A199" i="4"/>
  <c r="R198" i="4"/>
  <c r="P198" i="4"/>
  <c r="F198" i="4"/>
  <c r="C198" i="4"/>
  <c r="B198" i="4"/>
  <c r="A198" i="4"/>
  <c r="R197" i="4"/>
  <c r="P197" i="4"/>
  <c r="F197" i="4"/>
  <c r="C197" i="4"/>
  <c r="B197" i="4"/>
  <c r="A197" i="4"/>
  <c r="R196" i="4"/>
  <c r="P196" i="4"/>
  <c r="F196" i="4"/>
  <c r="C196" i="4"/>
  <c r="B196" i="4"/>
  <c r="A196" i="4"/>
  <c r="R195" i="4"/>
  <c r="P195" i="4"/>
  <c r="F195" i="4"/>
  <c r="C195" i="4"/>
  <c r="B195" i="4"/>
  <c r="A195" i="4"/>
  <c r="R194" i="4"/>
  <c r="P194" i="4"/>
  <c r="F194" i="4"/>
  <c r="E194" i="4"/>
  <c r="D194" i="4"/>
  <c r="C194" i="4"/>
  <c r="B194" i="4"/>
  <c r="A194" i="4"/>
  <c r="R193" i="4"/>
  <c r="P193" i="4"/>
  <c r="I193" i="4"/>
  <c r="G193" i="4"/>
  <c r="F193" i="4"/>
  <c r="E193" i="4"/>
  <c r="D193" i="4"/>
  <c r="C193" i="4"/>
  <c r="B193" i="4"/>
  <c r="A193" i="4"/>
  <c r="R192" i="4"/>
  <c r="P192" i="4"/>
  <c r="I192" i="4"/>
  <c r="G192" i="4"/>
  <c r="F192" i="4"/>
  <c r="E192" i="4"/>
  <c r="D192" i="4"/>
  <c r="C192" i="4"/>
  <c r="B192" i="4"/>
  <c r="A192" i="4"/>
  <c r="R191" i="4"/>
  <c r="P191" i="4"/>
  <c r="I191" i="4"/>
  <c r="G191" i="4"/>
  <c r="F191" i="4"/>
  <c r="E191" i="4"/>
  <c r="D191" i="4"/>
  <c r="C191" i="4"/>
  <c r="B191" i="4"/>
  <c r="A191" i="4"/>
  <c r="R190" i="4"/>
  <c r="P190" i="4"/>
  <c r="I190" i="4"/>
  <c r="G190" i="4"/>
  <c r="F190" i="4"/>
  <c r="E190" i="4"/>
  <c r="D190" i="4"/>
  <c r="C190" i="4"/>
  <c r="B190" i="4"/>
  <c r="A190" i="4"/>
  <c r="R189" i="4"/>
  <c r="P189" i="4"/>
  <c r="I189" i="4"/>
  <c r="G189" i="4"/>
  <c r="F189" i="4"/>
  <c r="E189" i="4"/>
  <c r="D189" i="4"/>
  <c r="C189" i="4"/>
  <c r="B189" i="4"/>
  <c r="A189" i="4"/>
  <c r="R188" i="4"/>
  <c r="P188" i="4"/>
  <c r="I188" i="4"/>
  <c r="G188" i="4"/>
  <c r="F188" i="4"/>
  <c r="E188" i="4"/>
  <c r="D188" i="4"/>
  <c r="C188" i="4"/>
  <c r="B188" i="4"/>
  <c r="A188" i="4"/>
  <c r="R187" i="4"/>
  <c r="P187" i="4"/>
  <c r="I187" i="4"/>
  <c r="G187" i="4"/>
  <c r="F187" i="4"/>
  <c r="E187" i="4"/>
  <c r="D187" i="4"/>
  <c r="C187" i="4"/>
  <c r="B187" i="4"/>
  <c r="A187" i="4"/>
  <c r="R186" i="4"/>
  <c r="P186" i="4"/>
  <c r="I186" i="4"/>
  <c r="G186" i="4"/>
  <c r="F186" i="4"/>
  <c r="E186" i="4"/>
  <c r="D186" i="4"/>
  <c r="C186" i="4"/>
  <c r="B186" i="4"/>
  <c r="A186" i="4"/>
  <c r="R185" i="4"/>
  <c r="P185" i="4"/>
  <c r="I185" i="4"/>
  <c r="G185" i="4"/>
  <c r="F185" i="4"/>
  <c r="E185" i="4"/>
  <c r="D185" i="4"/>
  <c r="C185" i="4"/>
  <c r="B185" i="4"/>
  <c r="A185" i="4"/>
  <c r="R184" i="4"/>
  <c r="P184" i="4"/>
  <c r="O184" i="4"/>
  <c r="N184" i="4"/>
  <c r="I184" i="4"/>
  <c r="G184" i="4"/>
  <c r="F184" i="4"/>
  <c r="E184" i="4"/>
  <c r="D184" i="4"/>
  <c r="C184" i="4"/>
  <c r="B184" i="4"/>
  <c r="A184" i="4"/>
  <c r="R183" i="4"/>
  <c r="P183" i="4"/>
  <c r="I183" i="4"/>
  <c r="G183" i="4"/>
  <c r="F183" i="4"/>
  <c r="E183" i="4"/>
  <c r="D183" i="4"/>
  <c r="C183" i="4"/>
  <c r="B183" i="4"/>
  <c r="A183" i="4"/>
  <c r="R182" i="4"/>
  <c r="P182" i="4"/>
  <c r="I182" i="4"/>
  <c r="G182" i="4"/>
  <c r="F182" i="4"/>
  <c r="E182" i="4"/>
  <c r="D182" i="4"/>
  <c r="C182" i="4"/>
  <c r="B182" i="4"/>
  <c r="A182" i="4"/>
  <c r="R181" i="4"/>
  <c r="P181" i="4"/>
  <c r="G181" i="4"/>
  <c r="F181" i="4"/>
  <c r="E181" i="4"/>
  <c r="D181" i="4"/>
  <c r="C181" i="4"/>
  <c r="B181" i="4"/>
  <c r="A181" i="4"/>
  <c r="R180" i="4"/>
  <c r="P180" i="4"/>
  <c r="F180" i="4"/>
  <c r="E180" i="4"/>
  <c r="D180" i="4"/>
  <c r="C180" i="4"/>
  <c r="B180" i="4"/>
  <c r="A180" i="4"/>
  <c r="R179" i="4"/>
  <c r="P179" i="4"/>
  <c r="F179" i="4"/>
  <c r="E179" i="4"/>
  <c r="D179" i="4"/>
  <c r="C179" i="4"/>
  <c r="B179" i="4"/>
  <c r="A179" i="4"/>
  <c r="R178" i="4"/>
  <c r="P178" i="4"/>
  <c r="F178" i="4"/>
  <c r="E178" i="4"/>
  <c r="D178" i="4"/>
  <c r="C178" i="4"/>
  <c r="B178" i="4"/>
  <c r="A178" i="4"/>
  <c r="R177" i="4"/>
  <c r="P177" i="4"/>
  <c r="I177" i="4"/>
  <c r="F177" i="4"/>
  <c r="E177" i="4"/>
  <c r="D177" i="4"/>
  <c r="C177" i="4"/>
  <c r="B177" i="4"/>
  <c r="A177" i="4"/>
  <c r="R173" i="4"/>
  <c r="P173" i="4"/>
  <c r="I173" i="4"/>
  <c r="G173" i="4"/>
  <c r="F173" i="4"/>
  <c r="E173" i="4"/>
  <c r="D173" i="4"/>
  <c r="C173" i="4"/>
  <c r="B173" i="4"/>
  <c r="A173" i="4"/>
  <c r="R172" i="4"/>
  <c r="P172" i="4"/>
  <c r="I172" i="4"/>
  <c r="G172" i="4"/>
  <c r="F172" i="4"/>
  <c r="E172" i="4"/>
  <c r="D172" i="4"/>
  <c r="C172" i="4"/>
  <c r="B172" i="4"/>
  <c r="A172" i="4"/>
  <c r="R171" i="4"/>
  <c r="P171" i="4"/>
  <c r="I171" i="4"/>
  <c r="G171" i="4"/>
  <c r="F171" i="4"/>
  <c r="E171" i="4"/>
  <c r="D171" i="4"/>
  <c r="C171" i="4"/>
  <c r="B171" i="4"/>
  <c r="A171" i="4"/>
  <c r="R170" i="4"/>
  <c r="P170" i="4"/>
  <c r="I170" i="4"/>
  <c r="G170" i="4"/>
  <c r="F170" i="4"/>
  <c r="E170" i="4"/>
  <c r="D170" i="4"/>
  <c r="C170" i="4"/>
  <c r="B170" i="4"/>
  <c r="A170" i="4"/>
  <c r="R169" i="4"/>
  <c r="P169" i="4"/>
  <c r="I169" i="4"/>
  <c r="G169" i="4"/>
  <c r="F169" i="4"/>
  <c r="E169" i="4"/>
  <c r="D169" i="4"/>
  <c r="C169" i="4"/>
  <c r="B169" i="4"/>
  <c r="A169" i="4"/>
  <c r="R168" i="4"/>
  <c r="P168" i="4"/>
  <c r="I168" i="4"/>
  <c r="G168" i="4"/>
  <c r="F168" i="4"/>
  <c r="E168" i="4"/>
  <c r="D168" i="4"/>
  <c r="C168" i="4"/>
  <c r="B168" i="4"/>
  <c r="A168" i="4"/>
  <c r="R167" i="4"/>
  <c r="P167" i="4"/>
  <c r="I167" i="4"/>
  <c r="G167" i="4"/>
  <c r="F167" i="4"/>
  <c r="E167" i="4"/>
  <c r="D167" i="4"/>
  <c r="C167" i="4"/>
  <c r="B167" i="4"/>
  <c r="A167" i="4"/>
  <c r="R166" i="4"/>
  <c r="P166" i="4"/>
  <c r="I166" i="4"/>
  <c r="G166" i="4"/>
  <c r="F166" i="4"/>
  <c r="E166" i="4"/>
  <c r="D166" i="4"/>
  <c r="C166" i="4"/>
  <c r="B166" i="4"/>
  <c r="A166" i="4"/>
  <c r="R165" i="4"/>
  <c r="P165" i="4"/>
  <c r="I165" i="4"/>
  <c r="G165" i="4"/>
  <c r="F165" i="4"/>
  <c r="E165" i="4"/>
  <c r="D165" i="4"/>
  <c r="C165" i="4"/>
  <c r="B165" i="4"/>
  <c r="A165" i="4"/>
  <c r="R164" i="4"/>
  <c r="P164" i="4"/>
  <c r="I164" i="4"/>
  <c r="G164" i="4"/>
  <c r="F164" i="4"/>
  <c r="E164" i="4"/>
  <c r="D164" i="4"/>
  <c r="C164" i="4"/>
  <c r="B164" i="4"/>
  <c r="A164" i="4"/>
  <c r="R163" i="4"/>
  <c r="P163" i="4"/>
  <c r="I163" i="4"/>
  <c r="G163" i="4"/>
  <c r="F163" i="4"/>
  <c r="E163" i="4"/>
  <c r="D163" i="4"/>
  <c r="C163" i="4"/>
  <c r="B163" i="4"/>
  <c r="A163" i="4"/>
  <c r="R162" i="4"/>
  <c r="P162" i="4"/>
  <c r="I162" i="4"/>
  <c r="G162" i="4"/>
  <c r="F162" i="4"/>
  <c r="E162" i="4"/>
  <c r="D162" i="4"/>
  <c r="C162" i="4"/>
  <c r="B162" i="4"/>
  <c r="A162" i="4"/>
  <c r="R161" i="4"/>
  <c r="P161" i="4"/>
  <c r="I161" i="4"/>
  <c r="G161" i="4"/>
  <c r="F161" i="4"/>
  <c r="E161" i="4"/>
  <c r="D161" i="4"/>
  <c r="C161" i="4"/>
  <c r="B161" i="4"/>
  <c r="A161" i="4"/>
  <c r="R160" i="4"/>
  <c r="P160" i="4"/>
  <c r="I160" i="4"/>
  <c r="G160" i="4"/>
  <c r="F160" i="4"/>
  <c r="E160" i="4"/>
  <c r="D160" i="4"/>
  <c r="C160" i="4"/>
  <c r="B160" i="4"/>
  <c r="A160" i="4"/>
  <c r="R159" i="4"/>
  <c r="P159" i="4"/>
  <c r="I159" i="4"/>
  <c r="G159" i="4"/>
  <c r="F159" i="4"/>
  <c r="E159" i="4"/>
  <c r="D159" i="4"/>
  <c r="C159" i="4"/>
  <c r="B159" i="4"/>
  <c r="A159" i="4"/>
  <c r="R158" i="4"/>
  <c r="P158" i="4"/>
  <c r="I158" i="4"/>
  <c r="G158" i="4"/>
  <c r="F158" i="4"/>
  <c r="E158" i="4"/>
  <c r="D158" i="4"/>
  <c r="C158" i="4"/>
  <c r="B158" i="4"/>
  <c r="A158" i="4"/>
  <c r="R157" i="4"/>
  <c r="P157" i="4"/>
  <c r="O157" i="4"/>
  <c r="N157" i="4"/>
  <c r="I157" i="4"/>
  <c r="G157" i="4"/>
  <c r="F157" i="4"/>
  <c r="E157" i="4"/>
  <c r="C157" i="4"/>
  <c r="B157" i="4"/>
  <c r="A157" i="4"/>
  <c r="R156" i="4"/>
  <c r="P156" i="4"/>
  <c r="F156" i="4"/>
  <c r="C156" i="4"/>
  <c r="B156" i="4"/>
  <c r="A156" i="4"/>
  <c r="R155" i="4"/>
  <c r="P155" i="4"/>
  <c r="F155" i="4"/>
  <c r="C155" i="4"/>
  <c r="B155" i="4"/>
  <c r="A155" i="4"/>
  <c r="R154" i="4"/>
  <c r="P154" i="4"/>
  <c r="F154" i="4"/>
  <c r="C154" i="4"/>
  <c r="B154" i="4"/>
  <c r="A154" i="4"/>
  <c r="R153" i="4"/>
  <c r="P153" i="4"/>
  <c r="F153" i="4"/>
  <c r="C153" i="4"/>
  <c r="B153" i="4"/>
  <c r="A153" i="4"/>
  <c r="R152" i="4"/>
  <c r="P152" i="4"/>
  <c r="F152" i="4"/>
  <c r="C152" i="4"/>
  <c r="B152" i="4"/>
  <c r="A152" i="4"/>
  <c r="R151" i="4"/>
  <c r="P151" i="4"/>
  <c r="F151" i="4"/>
  <c r="C151" i="4"/>
  <c r="B151" i="4"/>
  <c r="A151" i="4"/>
  <c r="R150" i="4"/>
  <c r="P150" i="4"/>
  <c r="F150" i="4"/>
  <c r="C150" i="4"/>
  <c r="B150" i="4"/>
  <c r="A150" i="4"/>
  <c r="R149" i="4"/>
  <c r="P149" i="4"/>
  <c r="F149" i="4"/>
  <c r="C149" i="4"/>
  <c r="B149" i="4"/>
  <c r="A149" i="4"/>
  <c r="R145" i="4"/>
  <c r="P145" i="4"/>
  <c r="I145" i="4"/>
  <c r="G145" i="4"/>
  <c r="F145" i="4"/>
  <c r="E145" i="4"/>
  <c r="D145" i="4"/>
  <c r="C145" i="4"/>
  <c r="B145" i="4"/>
  <c r="A145" i="4"/>
  <c r="R144" i="4"/>
  <c r="P144" i="4"/>
  <c r="I144" i="4"/>
  <c r="G144" i="4"/>
  <c r="F144" i="4"/>
  <c r="E144" i="4"/>
  <c r="D144" i="4"/>
  <c r="C144" i="4"/>
  <c r="B144" i="4"/>
  <c r="A144" i="4"/>
  <c r="R143" i="4"/>
  <c r="P143" i="4"/>
  <c r="I143" i="4"/>
  <c r="G143" i="4"/>
  <c r="F143" i="4"/>
  <c r="E143" i="4"/>
  <c r="D143" i="4"/>
  <c r="C143" i="4"/>
  <c r="B143" i="4"/>
  <c r="A143" i="4"/>
  <c r="R142" i="4"/>
  <c r="P142" i="4"/>
  <c r="I142" i="4"/>
  <c r="G142" i="4"/>
  <c r="F142" i="4"/>
  <c r="E142" i="4"/>
  <c r="D142" i="4"/>
  <c r="C142" i="4"/>
  <c r="B142" i="4"/>
  <c r="A142" i="4"/>
  <c r="R141" i="4"/>
  <c r="P141" i="4"/>
  <c r="I141" i="4"/>
  <c r="G141" i="4"/>
  <c r="F141" i="4"/>
  <c r="E141" i="4"/>
  <c r="D141" i="4"/>
  <c r="C141" i="4"/>
  <c r="B141" i="4"/>
  <c r="A141" i="4"/>
  <c r="R140" i="4"/>
  <c r="P140" i="4"/>
  <c r="I140" i="4"/>
  <c r="G140" i="4"/>
  <c r="F140" i="4"/>
  <c r="E140" i="4"/>
  <c r="D140" i="4"/>
  <c r="C140" i="4"/>
  <c r="B140" i="4"/>
  <c r="A140" i="4"/>
  <c r="R139" i="4"/>
  <c r="P139" i="4"/>
  <c r="I139" i="4"/>
  <c r="G139" i="4"/>
  <c r="F139" i="4"/>
  <c r="E139" i="4"/>
  <c r="D139" i="4"/>
  <c r="C139" i="4"/>
  <c r="B139" i="4"/>
  <c r="A139" i="4"/>
  <c r="R138" i="4"/>
  <c r="P138" i="4"/>
  <c r="I138" i="4"/>
  <c r="G138" i="4"/>
  <c r="F138" i="4"/>
  <c r="E138" i="4"/>
  <c r="D138" i="4"/>
  <c r="C138" i="4"/>
  <c r="B138" i="4"/>
  <c r="A138" i="4"/>
  <c r="R137" i="4"/>
  <c r="P137" i="4"/>
  <c r="I137" i="4"/>
  <c r="G137" i="4"/>
  <c r="F137" i="4"/>
  <c r="E137" i="4"/>
  <c r="D137" i="4"/>
  <c r="C137" i="4"/>
  <c r="B137" i="4"/>
  <c r="A137" i="4"/>
  <c r="R136" i="4"/>
  <c r="P136" i="4"/>
  <c r="I136" i="4"/>
  <c r="G136" i="4"/>
  <c r="F136" i="4"/>
  <c r="E136" i="4"/>
  <c r="D136" i="4"/>
  <c r="C136" i="4"/>
  <c r="B136" i="4"/>
  <c r="A136" i="4"/>
  <c r="R135" i="4"/>
  <c r="P135" i="4"/>
  <c r="I135" i="4"/>
  <c r="G135" i="4"/>
  <c r="F135" i="4"/>
  <c r="E135" i="4"/>
  <c r="D135" i="4"/>
  <c r="C135" i="4"/>
  <c r="B135" i="4"/>
  <c r="A135" i="4"/>
  <c r="R134" i="4"/>
  <c r="P134" i="4"/>
  <c r="I134" i="4"/>
  <c r="G134" i="4"/>
  <c r="F134" i="4"/>
  <c r="E134" i="4"/>
  <c r="D134" i="4"/>
  <c r="C134" i="4"/>
  <c r="B134" i="4"/>
  <c r="A134" i="4"/>
  <c r="R133" i="4"/>
  <c r="P133" i="4"/>
  <c r="I133" i="4"/>
  <c r="G133" i="4"/>
  <c r="F133" i="4"/>
  <c r="E133" i="4"/>
  <c r="D133" i="4"/>
  <c r="C133" i="4"/>
  <c r="B133" i="4"/>
  <c r="A133" i="4"/>
  <c r="R132" i="4"/>
  <c r="P132" i="4"/>
  <c r="I132" i="4"/>
  <c r="G132" i="4"/>
  <c r="F132" i="4"/>
  <c r="E132" i="4"/>
  <c r="D132" i="4"/>
  <c r="C132" i="4"/>
  <c r="B132" i="4"/>
  <c r="A132" i="4"/>
  <c r="R131" i="4"/>
  <c r="P131" i="4"/>
  <c r="G131" i="4"/>
  <c r="F131" i="4"/>
  <c r="E131" i="4"/>
  <c r="D131" i="4"/>
  <c r="C131" i="4"/>
  <c r="B131" i="4"/>
  <c r="A131" i="4"/>
  <c r="R130" i="4"/>
  <c r="P130" i="4"/>
  <c r="O130" i="4"/>
  <c r="N130" i="4"/>
  <c r="I130" i="4"/>
  <c r="F130" i="4"/>
  <c r="C130" i="4"/>
  <c r="B130" i="4"/>
  <c r="A130" i="4"/>
  <c r="R129" i="4"/>
  <c r="P129" i="4"/>
  <c r="F129" i="4"/>
  <c r="C129" i="4"/>
  <c r="B129" i="4"/>
  <c r="A129" i="4"/>
  <c r="R128" i="4"/>
  <c r="P128" i="4"/>
  <c r="F128" i="4"/>
  <c r="C128" i="4"/>
  <c r="B128" i="4"/>
  <c r="A128" i="4"/>
  <c r="R127" i="4"/>
  <c r="P127" i="4"/>
  <c r="F127" i="4"/>
  <c r="C127" i="4"/>
  <c r="B127" i="4"/>
  <c r="A127" i="4"/>
  <c r="R126" i="4"/>
  <c r="P126" i="4"/>
  <c r="F126" i="4"/>
  <c r="C126" i="4"/>
  <c r="B126" i="4"/>
  <c r="A126" i="4"/>
  <c r="R122" i="4"/>
  <c r="P122" i="4"/>
  <c r="F122" i="4"/>
  <c r="C122" i="4"/>
  <c r="B122" i="4"/>
  <c r="N122" i="4" s="1"/>
  <c r="A122" i="4"/>
  <c r="R121" i="4"/>
  <c r="P121" i="4"/>
  <c r="F121" i="4"/>
  <c r="C121" i="4"/>
  <c r="B121" i="4"/>
  <c r="N121" i="4" s="1"/>
  <c r="A121" i="4"/>
  <c r="R120" i="4"/>
  <c r="P120" i="4"/>
  <c r="F120" i="4"/>
  <c r="C120" i="4"/>
  <c r="B120" i="4"/>
  <c r="N120" i="4" s="1"/>
  <c r="A120" i="4"/>
  <c r="R119" i="4"/>
  <c r="P119" i="4"/>
  <c r="F119" i="4"/>
  <c r="C119" i="4"/>
  <c r="B119" i="4"/>
  <c r="N119" i="4" s="1"/>
  <c r="A119" i="4"/>
  <c r="R118" i="4"/>
  <c r="P118" i="4"/>
  <c r="F118" i="4"/>
  <c r="C118" i="4"/>
  <c r="B118" i="4"/>
  <c r="N118" i="4" s="1"/>
  <c r="A118" i="4"/>
  <c r="R117" i="4"/>
  <c r="P117" i="4"/>
  <c r="F117" i="4"/>
  <c r="C117" i="4"/>
  <c r="B117" i="4"/>
  <c r="N117" i="4" s="1"/>
  <c r="A117" i="4"/>
  <c r="R116" i="4"/>
  <c r="P116" i="4"/>
  <c r="F116" i="4"/>
  <c r="C116" i="4"/>
  <c r="B116" i="4"/>
  <c r="N116" i="4" s="1"/>
  <c r="A116" i="4"/>
  <c r="R115" i="4"/>
  <c r="P115" i="4"/>
  <c r="F115" i="4"/>
  <c r="C115" i="4"/>
  <c r="B115" i="4"/>
  <c r="N115" i="4" s="1"/>
  <c r="A115" i="4"/>
  <c r="R114" i="4"/>
  <c r="P114" i="4"/>
  <c r="F114" i="4"/>
  <c r="C114" i="4"/>
  <c r="B114" i="4"/>
  <c r="N114" i="4" s="1"/>
  <c r="A114" i="4"/>
  <c r="R113" i="4"/>
  <c r="P113" i="4"/>
  <c r="F113" i="4"/>
  <c r="C113" i="4"/>
  <c r="B113" i="4"/>
  <c r="N113" i="4" s="1"/>
  <c r="A113" i="4"/>
  <c r="R112" i="4"/>
  <c r="P112" i="4"/>
  <c r="F112" i="4"/>
  <c r="C112" i="4"/>
  <c r="B112" i="4"/>
  <c r="N112" i="4" s="1"/>
  <c r="A112" i="4"/>
  <c r="R111" i="4"/>
  <c r="P111" i="4"/>
  <c r="F111" i="4"/>
  <c r="C111" i="4"/>
  <c r="B111" i="4"/>
  <c r="N111" i="4" s="1"/>
  <c r="A111" i="4"/>
  <c r="R110" i="4"/>
  <c r="P110" i="4"/>
  <c r="F110" i="4"/>
  <c r="C110" i="4"/>
  <c r="B110" i="4"/>
  <c r="N110" i="4" s="1"/>
  <c r="A110" i="4"/>
  <c r="R109" i="4"/>
  <c r="P109" i="4"/>
  <c r="F109" i="4"/>
  <c r="C109" i="4"/>
  <c r="B109" i="4"/>
  <c r="N109" i="4" s="1"/>
  <c r="A109" i="4"/>
  <c r="R108" i="4"/>
  <c r="P108" i="4"/>
  <c r="F108" i="4"/>
  <c r="C108" i="4"/>
  <c r="B108" i="4"/>
  <c r="N108" i="4" s="1"/>
  <c r="A108" i="4"/>
  <c r="R107" i="4"/>
  <c r="P107" i="4"/>
  <c r="F107" i="4"/>
  <c r="C107" i="4"/>
  <c r="B107" i="4"/>
  <c r="N107" i="4" s="1"/>
  <c r="A107" i="4"/>
  <c r="R106" i="4"/>
  <c r="P106" i="4"/>
  <c r="F106" i="4"/>
  <c r="E106" i="4"/>
  <c r="D106" i="4"/>
  <c r="C106" i="4"/>
  <c r="B106" i="4"/>
  <c r="N106" i="4" s="1"/>
  <c r="A106" i="4"/>
  <c r="R105" i="4"/>
  <c r="P105" i="4"/>
  <c r="F105" i="4"/>
  <c r="E105" i="4"/>
  <c r="D105" i="4"/>
  <c r="C105" i="4"/>
  <c r="B105" i="4"/>
  <c r="N105" i="4" s="1"/>
  <c r="A105" i="4"/>
  <c r="R104" i="4"/>
  <c r="P104" i="4"/>
  <c r="F104" i="4"/>
  <c r="E104" i="4"/>
  <c r="D104" i="4"/>
  <c r="C104" i="4"/>
  <c r="B104" i="4"/>
  <c r="N104" i="4" s="1"/>
  <c r="A104" i="4"/>
  <c r="R103" i="4"/>
  <c r="P103" i="4"/>
  <c r="O103" i="4"/>
  <c r="F103" i="4"/>
  <c r="E103" i="4"/>
  <c r="D103" i="4"/>
  <c r="C103" i="4"/>
  <c r="B103" i="4"/>
  <c r="N103" i="4" s="1"/>
  <c r="A103" i="4"/>
  <c r="R99" i="4"/>
  <c r="P99" i="4"/>
  <c r="O99" i="4"/>
  <c r="N99" i="4"/>
  <c r="I99" i="4"/>
  <c r="G99" i="4"/>
  <c r="F99" i="4"/>
  <c r="E99" i="4"/>
  <c r="C99" i="4"/>
  <c r="B99" i="4"/>
  <c r="A99" i="4"/>
  <c r="R98" i="4"/>
  <c r="P98" i="4"/>
  <c r="N98" i="4"/>
  <c r="F98" i="4"/>
  <c r="C98" i="4"/>
  <c r="B98" i="4"/>
  <c r="O98" i="4" s="1"/>
  <c r="A98" i="4"/>
  <c r="R97" i="4"/>
  <c r="P97" i="4"/>
  <c r="N97" i="4"/>
  <c r="F97" i="4"/>
  <c r="C97" i="4"/>
  <c r="B97" i="4"/>
  <c r="O97" i="4" s="1"/>
  <c r="A97" i="4"/>
  <c r="R96" i="4"/>
  <c r="P96" i="4"/>
  <c r="N96" i="4"/>
  <c r="F96" i="4"/>
  <c r="C96" i="4"/>
  <c r="B96" i="4"/>
  <c r="O96" i="4" s="1"/>
  <c r="A96" i="4"/>
  <c r="R95" i="4"/>
  <c r="P95" i="4"/>
  <c r="N95" i="4"/>
  <c r="F95" i="4"/>
  <c r="C95" i="4"/>
  <c r="B95" i="4"/>
  <c r="O95" i="4" s="1"/>
  <c r="A95" i="4"/>
  <c r="R94" i="4"/>
  <c r="P94" i="4"/>
  <c r="N94" i="4"/>
  <c r="F94" i="4"/>
  <c r="C94" i="4"/>
  <c r="B94" i="4"/>
  <c r="O94" i="4" s="1"/>
  <c r="A94" i="4"/>
  <c r="R93" i="4"/>
  <c r="P93" i="4"/>
  <c r="N93" i="4"/>
  <c r="F93" i="4"/>
  <c r="C93" i="4"/>
  <c r="B93" i="4"/>
  <c r="O93" i="4" s="1"/>
  <c r="A93" i="4"/>
  <c r="R92" i="4"/>
  <c r="P92" i="4"/>
  <c r="O92" i="4"/>
  <c r="N92" i="4"/>
  <c r="F92" i="4"/>
  <c r="C92" i="4"/>
  <c r="B92" i="4"/>
  <c r="A92" i="4"/>
  <c r="R91" i="4"/>
  <c r="P91" i="4"/>
  <c r="O91" i="4"/>
  <c r="N91" i="4"/>
  <c r="F91" i="4"/>
  <c r="C91" i="4"/>
  <c r="B91" i="4"/>
  <c r="A91" i="4"/>
  <c r="R90" i="4"/>
  <c r="P90" i="4"/>
  <c r="O90" i="4"/>
  <c r="N90" i="4"/>
  <c r="F90" i="4"/>
  <c r="C90" i="4"/>
  <c r="B90" i="4"/>
  <c r="A90" i="4"/>
  <c r="R89" i="4"/>
  <c r="P89" i="4"/>
  <c r="F89" i="4"/>
  <c r="C89" i="4"/>
  <c r="B89" i="4"/>
  <c r="A89" i="4"/>
  <c r="R88" i="4"/>
  <c r="P88" i="4"/>
  <c r="F88" i="4"/>
  <c r="C88" i="4"/>
  <c r="B88" i="4"/>
  <c r="A88" i="4"/>
  <c r="R87" i="4"/>
  <c r="P87" i="4"/>
  <c r="F87" i="4"/>
  <c r="C87" i="4"/>
  <c r="B87" i="4"/>
  <c r="A87" i="4"/>
  <c r="R86" i="4"/>
  <c r="P86" i="4"/>
  <c r="F86" i="4"/>
  <c r="C86" i="4"/>
  <c r="B86" i="4"/>
  <c r="A86" i="4"/>
  <c r="R85" i="4"/>
  <c r="P85" i="4"/>
  <c r="F85" i="4"/>
  <c r="C85" i="4"/>
  <c r="B85" i="4"/>
  <c r="A85" i="4"/>
  <c r="R84" i="4"/>
  <c r="P84" i="4"/>
  <c r="F84" i="4"/>
  <c r="C84" i="4"/>
  <c r="B84" i="4"/>
  <c r="A84" i="4"/>
  <c r="R83" i="4"/>
  <c r="P83" i="4"/>
  <c r="F83" i="4"/>
  <c r="C83" i="4"/>
  <c r="B83" i="4"/>
  <c r="A83" i="4"/>
  <c r="R82" i="4"/>
  <c r="P82" i="4"/>
  <c r="F82" i="4"/>
  <c r="C82" i="4"/>
  <c r="B82" i="4"/>
  <c r="A82" i="4"/>
  <c r="R81" i="4"/>
  <c r="P81" i="4"/>
  <c r="F81" i="4"/>
  <c r="C81" i="4"/>
  <c r="B81" i="4"/>
  <c r="A81" i="4"/>
  <c r="R80" i="4"/>
  <c r="P80" i="4"/>
  <c r="F80" i="4"/>
  <c r="C80" i="4"/>
  <c r="B80" i="4"/>
  <c r="A80" i="4"/>
  <c r="R76" i="4"/>
  <c r="P76" i="4"/>
  <c r="I76" i="4"/>
  <c r="F76" i="4"/>
  <c r="C76" i="4"/>
  <c r="B76" i="4"/>
  <c r="A76" i="4"/>
  <c r="R75" i="4"/>
  <c r="P75" i="4"/>
  <c r="I75" i="4"/>
  <c r="G75" i="4"/>
  <c r="F75" i="4"/>
  <c r="E75" i="4"/>
  <c r="D75" i="4"/>
  <c r="C75" i="4"/>
  <c r="B75" i="4"/>
  <c r="A75" i="4"/>
  <c r="R74" i="4"/>
  <c r="P74" i="4"/>
  <c r="I74" i="4"/>
  <c r="G74" i="4"/>
  <c r="F74" i="4"/>
  <c r="E74" i="4"/>
  <c r="D74" i="4"/>
  <c r="C74" i="4"/>
  <c r="B74" i="4"/>
  <c r="A74" i="4"/>
  <c r="R73" i="4"/>
  <c r="P73" i="4"/>
  <c r="I73" i="4"/>
  <c r="G73" i="4"/>
  <c r="F73" i="4"/>
  <c r="E73" i="4"/>
  <c r="D73" i="4"/>
  <c r="C73" i="4"/>
  <c r="B73" i="4"/>
  <c r="A73" i="4"/>
  <c r="R72" i="4"/>
  <c r="P72" i="4"/>
  <c r="O72" i="4"/>
  <c r="N72" i="4"/>
  <c r="I72" i="4"/>
  <c r="G72" i="4"/>
  <c r="F72" i="4"/>
  <c r="C72" i="4"/>
  <c r="B72" i="4"/>
  <c r="A72" i="4"/>
  <c r="R71" i="4"/>
  <c r="P71" i="4"/>
  <c r="F71" i="4"/>
  <c r="C71" i="4"/>
  <c r="B71" i="4"/>
  <c r="A71" i="4"/>
  <c r="R70" i="4"/>
  <c r="P70" i="4"/>
  <c r="F70" i="4"/>
  <c r="C70" i="4"/>
  <c r="B70" i="4"/>
  <c r="A70" i="4"/>
  <c r="R69" i="4"/>
  <c r="P69" i="4"/>
  <c r="F69" i="4"/>
  <c r="C69" i="4"/>
  <c r="B69" i="4"/>
  <c r="A69" i="4"/>
  <c r="R68" i="4"/>
  <c r="P68" i="4"/>
  <c r="F68" i="4"/>
  <c r="C68" i="4"/>
  <c r="B68" i="4"/>
  <c r="A68" i="4"/>
  <c r="R67" i="4"/>
  <c r="P67" i="4"/>
  <c r="F67" i="4"/>
  <c r="C67" i="4"/>
  <c r="B67" i="4"/>
  <c r="A67" i="4"/>
  <c r="R66" i="4"/>
  <c r="P66" i="4"/>
  <c r="F66" i="4"/>
  <c r="C66" i="4"/>
  <c r="B66" i="4"/>
  <c r="A66" i="4"/>
  <c r="R65" i="4"/>
  <c r="P65" i="4"/>
  <c r="I65" i="4"/>
  <c r="G65" i="4"/>
  <c r="F65" i="4"/>
  <c r="E65" i="4"/>
  <c r="D65" i="4"/>
  <c r="C65" i="4"/>
  <c r="B65" i="4"/>
  <c r="A65" i="4"/>
  <c r="R64" i="4"/>
  <c r="P64" i="4"/>
  <c r="I64" i="4"/>
  <c r="G64" i="4"/>
  <c r="F64" i="4"/>
  <c r="E64" i="4"/>
  <c r="D64" i="4"/>
  <c r="C64" i="4"/>
  <c r="B64" i="4"/>
  <c r="A64" i="4"/>
  <c r="R63" i="4"/>
  <c r="P63" i="4"/>
  <c r="I63" i="4"/>
  <c r="G63" i="4"/>
  <c r="F63" i="4"/>
  <c r="E63" i="4"/>
  <c r="D63" i="4"/>
  <c r="C63" i="4"/>
  <c r="B63" i="4"/>
  <c r="A63" i="4"/>
  <c r="R62" i="4"/>
  <c r="P62" i="4"/>
  <c r="I62" i="4"/>
  <c r="G62" i="4"/>
  <c r="F62" i="4"/>
  <c r="E62" i="4"/>
  <c r="D62" i="4"/>
  <c r="C62" i="4"/>
  <c r="B62" i="4"/>
  <c r="A62" i="4"/>
  <c r="R61" i="4"/>
  <c r="P61" i="4"/>
  <c r="I61" i="4"/>
  <c r="G61" i="4"/>
  <c r="F61" i="4"/>
  <c r="E61" i="4"/>
  <c r="D61" i="4"/>
  <c r="C61" i="4"/>
  <c r="B61" i="4"/>
  <c r="A61" i="4"/>
  <c r="R60" i="4"/>
  <c r="P60" i="4"/>
  <c r="I60" i="4"/>
  <c r="F60" i="4"/>
  <c r="E60" i="4"/>
  <c r="D60" i="4"/>
  <c r="C60" i="4"/>
  <c r="B60" i="4"/>
  <c r="A60" i="4"/>
  <c r="R59" i="4"/>
  <c r="P59" i="4"/>
  <c r="F59" i="4"/>
  <c r="E59" i="4"/>
  <c r="D59" i="4"/>
  <c r="C59" i="4"/>
  <c r="B59" i="4"/>
  <c r="A59" i="4"/>
  <c r="R58" i="4"/>
  <c r="P58" i="4"/>
  <c r="F58" i="4"/>
  <c r="E58" i="4"/>
  <c r="D58" i="4"/>
  <c r="C58" i="4"/>
  <c r="B58" i="4"/>
  <c r="A58" i="4"/>
  <c r="R57" i="4"/>
  <c r="P57" i="4"/>
  <c r="F57" i="4"/>
  <c r="E57" i="4"/>
  <c r="D57" i="4"/>
  <c r="C57" i="4"/>
  <c r="B57" i="4"/>
  <c r="A57" i="4"/>
  <c r="R53" i="4"/>
  <c r="P53" i="4"/>
  <c r="N53" i="4"/>
  <c r="I53" i="4"/>
  <c r="G53" i="4"/>
  <c r="F53" i="4"/>
  <c r="E53" i="4"/>
  <c r="D53" i="4"/>
  <c r="C53" i="4"/>
  <c r="B53" i="4"/>
  <c r="O53" i="4" s="1"/>
  <c r="A53" i="4"/>
  <c r="R52" i="4"/>
  <c r="P52" i="4"/>
  <c r="N52" i="4"/>
  <c r="I52" i="4"/>
  <c r="G52" i="4"/>
  <c r="F52" i="4"/>
  <c r="E52" i="4"/>
  <c r="D52" i="4"/>
  <c r="C52" i="4"/>
  <c r="B52" i="4"/>
  <c r="O52" i="4" s="1"/>
  <c r="A52" i="4"/>
  <c r="R51" i="4"/>
  <c r="P51" i="4"/>
  <c r="N51" i="4"/>
  <c r="I51" i="4"/>
  <c r="G51" i="4"/>
  <c r="F51" i="4"/>
  <c r="E51" i="4"/>
  <c r="D51" i="4"/>
  <c r="C51" i="4"/>
  <c r="B51" i="4"/>
  <c r="O51" i="4" s="1"/>
  <c r="A51" i="4"/>
  <c r="R50" i="4"/>
  <c r="P50" i="4"/>
  <c r="N50" i="4"/>
  <c r="I50" i="4"/>
  <c r="G50" i="4"/>
  <c r="F50" i="4"/>
  <c r="E50" i="4"/>
  <c r="D50" i="4"/>
  <c r="C50" i="4"/>
  <c r="B50" i="4"/>
  <c r="O50" i="4" s="1"/>
  <c r="A50" i="4"/>
  <c r="R49" i="4"/>
  <c r="P49" i="4"/>
  <c r="N49" i="4"/>
  <c r="I49" i="4"/>
  <c r="G49" i="4"/>
  <c r="F49" i="4"/>
  <c r="E49" i="4"/>
  <c r="D49" i="4"/>
  <c r="C49" i="4"/>
  <c r="B49" i="4"/>
  <c r="O49" i="4" s="1"/>
  <c r="A49" i="4"/>
  <c r="R48" i="4"/>
  <c r="P48" i="4"/>
  <c r="N48" i="4"/>
  <c r="I48" i="4"/>
  <c r="F48" i="4"/>
  <c r="E48" i="4"/>
  <c r="D48" i="4"/>
  <c r="C48" i="4"/>
  <c r="B48" i="4"/>
  <c r="O48" i="4" s="1"/>
  <c r="A48" i="4"/>
  <c r="R47" i="4"/>
  <c r="P47" i="4"/>
  <c r="N47" i="4"/>
  <c r="G47" i="4"/>
  <c r="F47" i="4"/>
  <c r="E47" i="4"/>
  <c r="D47" i="4"/>
  <c r="C47" i="4"/>
  <c r="B47" i="4"/>
  <c r="O47" i="4" s="1"/>
  <c r="A47" i="4"/>
  <c r="R46" i="4"/>
  <c r="P46" i="4"/>
  <c r="N46" i="4"/>
  <c r="F46" i="4"/>
  <c r="E46" i="4"/>
  <c r="D46" i="4"/>
  <c r="C46" i="4"/>
  <c r="B46" i="4"/>
  <c r="O46" i="4" s="1"/>
  <c r="A46" i="4"/>
  <c r="R45" i="4"/>
  <c r="P45" i="4"/>
  <c r="O45" i="4"/>
  <c r="N45" i="4"/>
  <c r="F45" i="4"/>
  <c r="C45" i="4"/>
  <c r="B45" i="4"/>
  <c r="A45" i="4"/>
  <c r="R44" i="4"/>
  <c r="P44" i="4"/>
  <c r="N44" i="4"/>
  <c r="F44" i="4"/>
  <c r="C44" i="4"/>
  <c r="B44" i="4"/>
  <c r="O44" i="4" s="1"/>
  <c r="A44" i="4"/>
  <c r="R41" i="4"/>
  <c r="P41" i="4"/>
  <c r="F41" i="4"/>
  <c r="C41" i="4"/>
  <c r="B41" i="4"/>
  <c r="A41" i="4"/>
  <c r="R40" i="4"/>
  <c r="P40" i="4"/>
  <c r="F40" i="4"/>
  <c r="C40" i="4"/>
  <c r="B40" i="4"/>
  <c r="A40" i="4"/>
  <c r="R39" i="4"/>
  <c r="P39" i="4"/>
  <c r="F39" i="4"/>
  <c r="C39" i="4"/>
  <c r="B39" i="4"/>
  <c r="A39" i="4"/>
  <c r="R38" i="4"/>
  <c r="P38" i="4"/>
  <c r="F38" i="4"/>
  <c r="C38" i="4"/>
  <c r="B38" i="4"/>
  <c r="A38" i="4"/>
  <c r="R37" i="4"/>
  <c r="P37" i="4"/>
  <c r="F37" i="4"/>
  <c r="C37" i="4"/>
  <c r="B37" i="4"/>
  <c r="A37" i="4"/>
  <c r="R36" i="4"/>
  <c r="P36" i="4"/>
  <c r="F36" i="4"/>
  <c r="C36" i="4"/>
  <c r="B36" i="4"/>
  <c r="A36" i="4"/>
  <c r="R35" i="4"/>
  <c r="P35" i="4"/>
  <c r="F35" i="4"/>
  <c r="C35" i="4"/>
  <c r="B35" i="4"/>
  <c r="A35" i="4"/>
  <c r="R34" i="4"/>
  <c r="P34" i="4"/>
  <c r="F34" i="4"/>
  <c r="E34" i="4"/>
  <c r="D34" i="4"/>
  <c r="C34" i="4"/>
  <c r="B34" i="4"/>
  <c r="A34" i="4"/>
  <c r="R33" i="4"/>
  <c r="P33" i="4"/>
  <c r="F33" i="4"/>
  <c r="E33" i="4"/>
  <c r="D33" i="4"/>
  <c r="C33" i="4"/>
  <c r="B33" i="4"/>
  <c r="A33" i="4"/>
  <c r="R32" i="4"/>
  <c r="P32" i="4"/>
  <c r="F32" i="4"/>
  <c r="E32" i="4"/>
  <c r="D32" i="4"/>
  <c r="C32" i="4"/>
  <c r="B32" i="4"/>
  <c r="A32" i="4"/>
  <c r="R28" i="4"/>
  <c r="P28" i="4"/>
  <c r="N28" i="4"/>
  <c r="I28" i="4"/>
  <c r="G28" i="4"/>
  <c r="F28" i="4"/>
  <c r="E28" i="4"/>
  <c r="D28" i="4"/>
  <c r="C28" i="4"/>
  <c r="B28" i="4"/>
  <c r="O28" i="4" s="1"/>
  <c r="A28" i="4"/>
  <c r="R27" i="4"/>
  <c r="P27" i="4"/>
  <c r="N27" i="4"/>
  <c r="I27" i="4"/>
  <c r="G27" i="4"/>
  <c r="F27" i="4"/>
  <c r="E27" i="4"/>
  <c r="D27" i="4"/>
  <c r="C27" i="4"/>
  <c r="B27" i="4"/>
  <c r="O27" i="4" s="1"/>
  <c r="A27" i="4"/>
  <c r="R26" i="4"/>
  <c r="P26" i="4"/>
  <c r="N26" i="4"/>
  <c r="I26" i="4"/>
  <c r="G26" i="4"/>
  <c r="F26" i="4"/>
  <c r="E26" i="4"/>
  <c r="D26" i="4"/>
  <c r="C26" i="4"/>
  <c r="B26" i="4"/>
  <c r="O26" i="4" s="1"/>
  <c r="A26" i="4"/>
  <c r="R25" i="4"/>
  <c r="P25" i="4"/>
  <c r="N25" i="4"/>
  <c r="I25" i="4"/>
  <c r="G25" i="4"/>
  <c r="F25" i="4"/>
  <c r="E25" i="4"/>
  <c r="D25" i="4"/>
  <c r="C25" i="4"/>
  <c r="B25" i="4"/>
  <c r="O25" i="4" s="1"/>
  <c r="A25" i="4"/>
  <c r="R24" i="4"/>
  <c r="P24" i="4"/>
  <c r="N24" i="4"/>
  <c r="G24" i="4"/>
  <c r="F24" i="4"/>
  <c r="E24" i="4"/>
  <c r="D24" i="4"/>
  <c r="C24" i="4"/>
  <c r="B24" i="4"/>
  <c r="O24" i="4" s="1"/>
  <c r="A24" i="4"/>
  <c r="R23" i="4"/>
  <c r="P23" i="4"/>
  <c r="N23" i="4"/>
  <c r="F23" i="4"/>
  <c r="E23" i="4"/>
  <c r="D23" i="4"/>
  <c r="C23" i="4"/>
  <c r="B23" i="4"/>
  <c r="O23" i="4" s="1"/>
  <c r="A23" i="4"/>
  <c r="R22" i="4"/>
  <c r="P22" i="4"/>
  <c r="N22" i="4"/>
  <c r="I22" i="4"/>
  <c r="G22" i="4"/>
  <c r="F22" i="4"/>
  <c r="E22" i="4"/>
  <c r="D22" i="4"/>
  <c r="C22" i="4"/>
  <c r="B22" i="4"/>
  <c r="O22" i="4" s="1"/>
  <c r="A22" i="4"/>
  <c r="R21" i="4"/>
  <c r="P21" i="4"/>
  <c r="N21" i="4"/>
  <c r="F21" i="4"/>
  <c r="E21" i="4"/>
  <c r="D21" i="4"/>
  <c r="C21" i="4"/>
  <c r="B21" i="4"/>
  <c r="O21" i="4" s="1"/>
  <c r="A21" i="4"/>
  <c r="R20" i="4"/>
  <c r="P20" i="4"/>
  <c r="N20" i="4"/>
  <c r="G20" i="4"/>
  <c r="F20" i="4"/>
  <c r="E20" i="4"/>
  <c r="D20" i="4"/>
  <c r="C20" i="4"/>
  <c r="B20" i="4"/>
  <c r="O20" i="4" s="1"/>
  <c r="A20" i="4"/>
  <c r="R19" i="4"/>
  <c r="P19" i="4"/>
  <c r="N19" i="4"/>
  <c r="I19" i="4"/>
  <c r="F19" i="4"/>
  <c r="E19" i="4"/>
  <c r="D19" i="4"/>
  <c r="C19" i="4"/>
  <c r="B19" i="4"/>
  <c r="O19" i="4" s="1"/>
  <c r="A19" i="4"/>
  <c r="R16" i="4"/>
  <c r="P16" i="4"/>
  <c r="I16" i="4"/>
  <c r="G16" i="4"/>
  <c r="F16" i="4"/>
  <c r="E16" i="4"/>
  <c r="D16" i="4"/>
  <c r="C16" i="4"/>
  <c r="B16" i="4"/>
  <c r="A16" i="4"/>
  <c r="R15" i="4"/>
  <c r="P15" i="4"/>
  <c r="I15" i="4"/>
  <c r="G15" i="4"/>
  <c r="F15" i="4"/>
  <c r="E15" i="4"/>
  <c r="D15" i="4"/>
  <c r="C15" i="4"/>
  <c r="B15" i="4"/>
  <c r="A15" i="4"/>
  <c r="R14" i="4"/>
  <c r="P14" i="4"/>
  <c r="O14" i="4"/>
  <c r="N14" i="4"/>
  <c r="F14" i="4"/>
  <c r="C14" i="4"/>
  <c r="B14" i="4"/>
  <c r="A14" i="4"/>
  <c r="R13" i="4"/>
  <c r="P13" i="4"/>
  <c r="F13" i="4"/>
  <c r="C13" i="4"/>
  <c r="B13" i="4"/>
  <c r="A13" i="4"/>
  <c r="R12" i="4"/>
  <c r="P12" i="4"/>
  <c r="F12" i="4"/>
  <c r="C12" i="4"/>
  <c r="B12" i="4"/>
  <c r="A12" i="4"/>
  <c r="R11" i="4"/>
  <c r="P11" i="4"/>
  <c r="F11" i="4"/>
  <c r="C11" i="4"/>
  <c r="B11" i="4"/>
  <c r="A11" i="4"/>
  <c r="R10" i="4"/>
  <c r="P10" i="4"/>
  <c r="F10" i="4"/>
  <c r="C10" i="4"/>
  <c r="B10" i="4"/>
  <c r="A10" i="4"/>
  <c r="R9" i="4"/>
  <c r="P9" i="4"/>
  <c r="F9" i="4"/>
  <c r="C9" i="4"/>
  <c r="B9" i="4"/>
  <c r="A9" i="4"/>
  <c r="R8" i="4"/>
  <c r="P8" i="4"/>
  <c r="F8" i="4"/>
  <c r="C8" i="4"/>
  <c r="B8" i="4"/>
  <c r="A8" i="4"/>
  <c r="R7" i="4"/>
  <c r="P7" i="4"/>
  <c r="F7" i="4"/>
  <c r="C7" i="4"/>
  <c r="B7" i="4"/>
  <c r="A7" i="4"/>
  <c r="L3" i="4"/>
  <c r="H3" i="4"/>
  <c r="C3" i="4"/>
  <c r="N2" i="4"/>
  <c r="K2" i="4"/>
  <c r="I2" i="4"/>
  <c r="C2" i="4"/>
  <c r="J1" i="4"/>
  <c r="R84" i="3"/>
  <c r="S84" i="3" s="1"/>
  <c r="T84" i="3" s="1"/>
  <c r="J173" i="4" s="1"/>
  <c r="K84" i="3"/>
  <c r="F84" i="3"/>
  <c r="E84" i="3"/>
  <c r="R83" i="3"/>
  <c r="S83" i="3" s="1"/>
  <c r="T83" i="3" s="1"/>
  <c r="J172" i="4" s="1"/>
  <c r="K83" i="3"/>
  <c r="F83" i="3"/>
  <c r="E83" i="3"/>
  <c r="R82" i="3"/>
  <c r="S82" i="3" s="1"/>
  <c r="T82" i="3" s="1"/>
  <c r="J171" i="4" s="1"/>
  <c r="K82" i="3"/>
  <c r="F82" i="3"/>
  <c r="E82" i="3"/>
  <c r="R81" i="3"/>
  <c r="S81" i="3" s="1"/>
  <c r="T81" i="3" s="1"/>
  <c r="J170" i="4" s="1"/>
  <c r="K81" i="3"/>
  <c r="F81" i="3"/>
  <c r="E81" i="3"/>
  <c r="R80" i="3"/>
  <c r="S80" i="3" s="1"/>
  <c r="T80" i="3" s="1"/>
  <c r="J169" i="4" s="1"/>
  <c r="K80" i="3"/>
  <c r="F80" i="3"/>
  <c r="E80" i="3"/>
  <c r="R79" i="3"/>
  <c r="S79" i="3" s="1"/>
  <c r="T79" i="3" s="1"/>
  <c r="J168" i="4" s="1"/>
  <c r="K79" i="3"/>
  <c r="F79" i="3"/>
  <c r="E79" i="3"/>
  <c r="R78" i="3"/>
  <c r="S78" i="3" s="1"/>
  <c r="T78" i="3" s="1"/>
  <c r="J167" i="4" s="1"/>
  <c r="K78" i="3"/>
  <c r="F78" i="3"/>
  <c r="E78" i="3"/>
  <c r="R77" i="3"/>
  <c r="S77" i="3" s="1"/>
  <c r="T77" i="3" s="1"/>
  <c r="J166" i="4" s="1"/>
  <c r="K77" i="3"/>
  <c r="F77" i="3"/>
  <c r="E77" i="3"/>
  <c r="R76" i="3"/>
  <c r="S76" i="3" s="1"/>
  <c r="T76" i="3" s="1"/>
  <c r="J165" i="4" s="1"/>
  <c r="K76" i="3"/>
  <c r="F76" i="3"/>
  <c r="E76" i="3"/>
  <c r="R75" i="3"/>
  <c r="S75" i="3" s="1"/>
  <c r="T75" i="3" s="1"/>
  <c r="J164" i="4" s="1"/>
  <c r="K75" i="3"/>
  <c r="F75" i="3"/>
  <c r="E75" i="3"/>
  <c r="R74" i="3"/>
  <c r="S74" i="3" s="1"/>
  <c r="T74" i="3" s="1"/>
  <c r="J163" i="4" s="1"/>
  <c r="K74" i="3"/>
  <c r="F74" i="3"/>
  <c r="E74" i="3"/>
  <c r="R73" i="3"/>
  <c r="S73" i="3" s="1"/>
  <c r="T73" i="3" s="1"/>
  <c r="J162" i="4" s="1"/>
  <c r="K73" i="3"/>
  <c r="F73" i="3"/>
  <c r="E73" i="3"/>
  <c r="R72" i="3"/>
  <c r="S72" i="3" s="1"/>
  <c r="T72" i="3" s="1"/>
  <c r="J161" i="4" s="1"/>
  <c r="K72" i="3"/>
  <c r="F72" i="3"/>
  <c r="E72" i="3"/>
  <c r="R71" i="3"/>
  <c r="S71" i="3" s="1"/>
  <c r="T71" i="3" s="1"/>
  <c r="J160" i="4" s="1"/>
  <c r="K71" i="3"/>
  <c r="F71" i="3"/>
  <c r="E71" i="3"/>
  <c r="R70" i="3"/>
  <c r="S70" i="3" s="1"/>
  <c r="T70" i="3" s="1"/>
  <c r="J159" i="4" s="1"/>
  <c r="K70" i="3"/>
  <c r="F70" i="3"/>
  <c r="E70" i="3"/>
  <c r="R69" i="3"/>
  <c r="S69" i="3" s="1"/>
  <c r="T69" i="3" s="1"/>
  <c r="J158" i="4" s="1"/>
  <c r="K69" i="3"/>
  <c r="F69" i="3"/>
  <c r="E69" i="3"/>
  <c r="R68" i="3"/>
  <c r="S68" i="3" s="1"/>
  <c r="T68" i="3" s="1"/>
  <c r="J157" i="4" s="1"/>
  <c r="K68" i="3"/>
  <c r="F68" i="3"/>
  <c r="E68" i="3"/>
  <c r="D157" i="4" s="1"/>
  <c r="R67" i="3"/>
  <c r="K67" i="3"/>
  <c r="F67" i="3"/>
  <c r="E156" i="4" s="1"/>
  <c r="E67" i="3"/>
  <c r="D156" i="4" s="1"/>
  <c r="R66" i="3"/>
  <c r="K66" i="3"/>
  <c r="F66" i="3"/>
  <c r="E155" i="4" s="1"/>
  <c r="E66" i="3"/>
  <c r="D155" i="4" s="1"/>
  <c r="R65" i="3"/>
  <c r="K65" i="3"/>
  <c r="F65" i="3"/>
  <c r="E154" i="4" s="1"/>
  <c r="E65" i="3"/>
  <c r="D154" i="4" s="1"/>
  <c r="R64" i="3"/>
  <c r="K64" i="3"/>
  <c r="F64" i="3"/>
  <c r="E153" i="4" s="1"/>
  <c r="E64" i="3"/>
  <c r="D153" i="4" s="1"/>
  <c r="R63" i="3"/>
  <c r="K63" i="3"/>
  <c r="F63" i="3"/>
  <c r="E152" i="4" s="1"/>
  <c r="E63" i="3"/>
  <c r="D152" i="4" s="1"/>
  <c r="R62" i="3"/>
  <c r="K62" i="3"/>
  <c r="F62" i="3"/>
  <c r="E151" i="4" s="1"/>
  <c r="E62" i="3"/>
  <c r="D151" i="4" s="1"/>
  <c r="R61" i="3"/>
  <c r="K61" i="3"/>
  <c r="F61" i="3"/>
  <c r="E150" i="4" s="1"/>
  <c r="E61" i="3"/>
  <c r="D150" i="4" s="1"/>
  <c r="R60" i="3"/>
  <c r="K60" i="3"/>
  <c r="F60" i="3"/>
  <c r="E149" i="4" s="1"/>
  <c r="E60" i="3"/>
  <c r="D149" i="4" s="1"/>
  <c r="R57" i="3"/>
  <c r="S57" i="3" s="1"/>
  <c r="T57" i="3" s="1"/>
  <c r="J226" i="4" s="1"/>
  <c r="K57" i="3"/>
  <c r="F57" i="3"/>
  <c r="E57" i="3"/>
  <c r="R56" i="3"/>
  <c r="S56" i="3" s="1"/>
  <c r="T56" i="3" s="1"/>
  <c r="J225" i="4" s="1"/>
  <c r="K56" i="3"/>
  <c r="F56" i="3"/>
  <c r="E56" i="3"/>
  <c r="R55" i="3"/>
  <c r="S55" i="3" s="1"/>
  <c r="T55" i="3" s="1"/>
  <c r="J224" i="4" s="1"/>
  <c r="K55" i="3"/>
  <c r="F55" i="3"/>
  <c r="E55" i="3"/>
  <c r="R54" i="3"/>
  <c r="S54" i="3" s="1"/>
  <c r="T54" i="3" s="1"/>
  <c r="J223" i="4" s="1"/>
  <c r="K54" i="3"/>
  <c r="F54" i="3"/>
  <c r="E54" i="3"/>
  <c r="R53" i="3"/>
  <c r="S53" i="3" s="1"/>
  <c r="T53" i="3" s="1"/>
  <c r="J222" i="4" s="1"/>
  <c r="K53" i="3"/>
  <c r="F53" i="3"/>
  <c r="E53" i="3"/>
  <c r="R52" i="3"/>
  <c r="S52" i="3" s="1"/>
  <c r="T52" i="3" s="1"/>
  <c r="J221" i="4" s="1"/>
  <c r="K52" i="3"/>
  <c r="F52" i="3"/>
  <c r="E52" i="3"/>
  <c r="R51" i="3"/>
  <c r="S51" i="3" s="1"/>
  <c r="T51" i="3" s="1"/>
  <c r="J220" i="4" s="1"/>
  <c r="K51" i="3"/>
  <c r="F51" i="3"/>
  <c r="E51" i="3"/>
  <c r="R50" i="3"/>
  <c r="S50" i="3" s="1"/>
  <c r="T50" i="3" s="1"/>
  <c r="J219" i="4" s="1"/>
  <c r="K50" i="3"/>
  <c r="F50" i="3"/>
  <c r="E50" i="3"/>
  <c r="R49" i="3"/>
  <c r="S49" i="3" s="1"/>
  <c r="T49" i="3" s="1"/>
  <c r="J218" i="4" s="1"/>
  <c r="K49" i="3"/>
  <c r="F49" i="3"/>
  <c r="E49" i="3"/>
  <c r="R48" i="3"/>
  <c r="S48" i="3" s="1"/>
  <c r="T48" i="3" s="1"/>
  <c r="J217" i="4" s="1"/>
  <c r="K48" i="3"/>
  <c r="F48" i="3"/>
  <c r="E48" i="3"/>
  <c r="R47" i="3"/>
  <c r="S47" i="3" s="1"/>
  <c r="T47" i="3" s="1"/>
  <c r="J216" i="4" s="1"/>
  <c r="K47" i="3"/>
  <c r="F47" i="3"/>
  <c r="E47" i="3"/>
  <c r="R46" i="3"/>
  <c r="S46" i="3" s="1"/>
  <c r="T46" i="3" s="1"/>
  <c r="J215" i="4" s="1"/>
  <c r="K46" i="3"/>
  <c r="F46" i="3"/>
  <c r="E46" i="3"/>
  <c r="R45" i="3"/>
  <c r="S45" i="3" s="1"/>
  <c r="T45" i="3" s="1"/>
  <c r="J214" i="4" s="1"/>
  <c r="K45" i="3"/>
  <c r="F45" i="3"/>
  <c r="E45" i="3"/>
  <c r="R44" i="3"/>
  <c r="S44" i="3" s="1"/>
  <c r="T44" i="3" s="1"/>
  <c r="J213" i="4" s="1"/>
  <c r="K44" i="3"/>
  <c r="F44" i="3"/>
  <c r="E44" i="3"/>
  <c r="R43" i="3"/>
  <c r="S43" i="3" s="1"/>
  <c r="T43" i="3" s="1"/>
  <c r="J212" i="4" s="1"/>
  <c r="K43" i="3"/>
  <c r="F43" i="3"/>
  <c r="E43" i="3"/>
  <c r="R42" i="3"/>
  <c r="S42" i="3" s="1"/>
  <c r="T42" i="3" s="1"/>
  <c r="J211" i="4" s="1"/>
  <c r="K42" i="3"/>
  <c r="F42" i="3"/>
  <c r="E42" i="3"/>
  <c r="R41" i="3"/>
  <c r="S41" i="3" s="1"/>
  <c r="T41" i="3" s="1"/>
  <c r="J210" i="4" s="1"/>
  <c r="K41" i="3"/>
  <c r="F41" i="3"/>
  <c r="E41" i="3"/>
  <c r="R40" i="3"/>
  <c r="S40" i="3" s="1"/>
  <c r="T40" i="3" s="1"/>
  <c r="J209" i="4" s="1"/>
  <c r="K40" i="3"/>
  <c r="F40" i="3"/>
  <c r="E40" i="3"/>
  <c r="R39" i="3"/>
  <c r="S39" i="3" s="1"/>
  <c r="T39" i="3" s="1"/>
  <c r="J208" i="4" s="1"/>
  <c r="K39" i="3"/>
  <c r="F39" i="3"/>
  <c r="E39" i="3"/>
  <c r="R38" i="3"/>
  <c r="K38" i="3"/>
  <c r="F38" i="3"/>
  <c r="E207" i="4" s="1"/>
  <c r="E38" i="3"/>
  <c r="D207" i="4" s="1"/>
  <c r="R37" i="3"/>
  <c r="K37" i="3"/>
  <c r="F37" i="3"/>
  <c r="E206" i="4" s="1"/>
  <c r="E37" i="3"/>
  <c r="D206" i="4" s="1"/>
  <c r="R36" i="3"/>
  <c r="K36" i="3"/>
  <c r="F36" i="3"/>
  <c r="E205" i="4" s="1"/>
  <c r="E36" i="3"/>
  <c r="D205" i="4" s="1"/>
  <c r="R35" i="3"/>
  <c r="K35" i="3"/>
  <c r="F35" i="3"/>
  <c r="E204" i="4" s="1"/>
  <c r="E35" i="3"/>
  <c r="D204" i="4" s="1"/>
  <c r="R34" i="3"/>
  <c r="K34" i="3"/>
  <c r="F34" i="3"/>
  <c r="E203" i="4" s="1"/>
  <c r="E34" i="3"/>
  <c r="D203" i="4" s="1"/>
  <c r="R33" i="3"/>
  <c r="K33" i="3"/>
  <c r="F33" i="3"/>
  <c r="E202" i="4" s="1"/>
  <c r="E33" i="3"/>
  <c r="D202" i="4" s="1"/>
  <c r="R32" i="3"/>
  <c r="K32" i="3"/>
  <c r="F32" i="3"/>
  <c r="E201" i="4" s="1"/>
  <c r="E32" i="3"/>
  <c r="D201" i="4" s="1"/>
  <c r="R31" i="3"/>
  <c r="K31" i="3"/>
  <c r="F31" i="3"/>
  <c r="E200" i="4" s="1"/>
  <c r="E31" i="3"/>
  <c r="D200" i="4" s="1"/>
  <c r="R30" i="3"/>
  <c r="K30" i="3"/>
  <c r="F30" i="3"/>
  <c r="E199" i="4" s="1"/>
  <c r="E30" i="3"/>
  <c r="D199" i="4" s="1"/>
  <c r="R29" i="3"/>
  <c r="K29" i="3"/>
  <c r="F29" i="3"/>
  <c r="E198" i="4" s="1"/>
  <c r="E29" i="3"/>
  <c r="D198" i="4" s="1"/>
  <c r="R28" i="3"/>
  <c r="K28" i="3"/>
  <c r="F28" i="3"/>
  <c r="E197" i="4" s="1"/>
  <c r="E28" i="3"/>
  <c r="D197" i="4" s="1"/>
  <c r="R27" i="3"/>
  <c r="K27" i="3"/>
  <c r="F27" i="3"/>
  <c r="E196" i="4" s="1"/>
  <c r="E27" i="3"/>
  <c r="D196" i="4" s="1"/>
  <c r="R26" i="3"/>
  <c r="K26" i="3"/>
  <c r="F26" i="3"/>
  <c r="E195" i="4" s="1"/>
  <c r="E26" i="3"/>
  <c r="D195" i="4" s="1"/>
  <c r="R25" i="3"/>
  <c r="K25" i="3"/>
  <c r="F25" i="3"/>
  <c r="E25" i="3"/>
  <c r="R24" i="3"/>
  <c r="S24" i="3" s="1"/>
  <c r="T24" i="3" s="1"/>
  <c r="J193" i="4" s="1"/>
  <c r="K24" i="3"/>
  <c r="F24" i="3"/>
  <c r="E24" i="3"/>
  <c r="R23" i="3"/>
  <c r="S23" i="3" s="1"/>
  <c r="T23" i="3" s="1"/>
  <c r="J192" i="4" s="1"/>
  <c r="K23" i="3"/>
  <c r="F23" i="3"/>
  <c r="E23" i="3"/>
  <c r="R22" i="3"/>
  <c r="S22" i="3" s="1"/>
  <c r="T22" i="3" s="1"/>
  <c r="J191" i="4" s="1"/>
  <c r="K22" i="3"/>
  <c r="F22" i="3"/>
  <c r="E22" i="3"/>
  <c r="R21" i="3"/>
  <c r="S21" i="3" s="1"/>
  <c r="T21" i="3" s="1"/>
  <c r="J190" i="4" s="1"/>
  <c r="K21" i="3"/>
  <c r="F21" i="3"/>
  <c r="E21" i="3"/>
  <c r="R20" i="3"/>
  <c r="S20" i="3" s="1"/>
  <c r="T20" i="3" s="1"/>
  <c r="J189" i="4" s="1"/>
  <c r="K20" i="3"/>
  <c r="F20" i="3"/>
  <c r="E20" i="3"/>
  <c r="R19" i="3"/>
  <c r="S19" i="3" s="1"/>
  <c r="T19" i="3" s="1"/>
  <c r="J188" i="4" s="1"/>
  <c r="K19" i="3"/>
  <c r="F19" i="3"/>
  <c r="E19" i="3"/>
  <c r="R18" i="3"/>
  <c r="S18" i="3" s="1"/>
  <c r="T18" i="3" s="1"/>
  <c r="J187" i="4" s="1"/>
  <c r="K18" i="3"/>
  <c r="F18" i="3"/>
  <c r="E18" i="3"/>
  <c r="R17" i="3"/>
  <c r="S17" i="3" s="1"/>
  <c r="T17" i="3" s="1"/>
  <c r="J186" i="4" s="1"/>
  <c r="K17" i="3"/>
  <c r="F17" i="3"/>
  <c r="E17" i="3"/>
  <c r="R16" i="3"/>
  <c r="S16" i="3" s="1"/>
  <c r="T16" i="3" s="1"/>
  <c r="J185" i="4" s="1"/>
  <c r="K16" i="3"/>
  <c r="F16" i="3"/>
  <c r="E16" i="3"/>
  <c r="R15" i="3"/>
  <c r="S15" i="3" s="1"/>
  <c r="T15" i="3" s="1"/>
  <c r="J184" i="4" s="1"/>
  <c r="K15" i="3"/>
  <c r="F15" i="3"/>
  <c r="E15" i="3"/>
  <c r="R14" i="3"/>
  <c r="S14" i="3" s="1"/>
  <c r="T14" i="3" s="1"/>
  <c r="J183" i="4" s="1"/>
  <c r="K14" i="3"/>
  <c r="F14" i="3"/>
  <c r="E14" i="3"/>
  <c r="R13" i="3"/>
  <c r="S13" i="3" s="1"/>
  <c r="T13" i="3" s="1"/>
  <c r="J182" i="4" s="1"/>
  <c r="K13" i="3"/>
  <c r="F13" i="3"/>
  <c r="E13" i="3"/>
  <c r="R12" i="3"/>
  <c r="S12" i="3" s="1"/>
  <c r="T12" i="3" s="1"/>
  <c r="J181" i="4" s="1"/>
  <c r="K12" i="3"/>
  <c r="F12" i="3"/>
  <c r="E12" i="3"/>
  <c r="R11" i="3"/>
  <c r="S11" i="3" s="1"/>
  <c r="T11" i="3" s="1"/>
  <c r="J180" i="4" s="1"/>
  <c r="K11" i="3"/>
  <c r="G180" i="4" s="1"/>
  <c r="F11" i="3"/>
  <c r="E11" i="3"/>
  <c r="R10" i="3"/>
  <c r="K10" i="3"/>
  <c r="G179" i="4" s="1"/>
  <c r="F10" i="3"/>
  <c r="E10" i="3"/>
  <c r="R9" i="3"/>
  <c r="K9" i="3"/>
  <c r="G178" i="4" s="1"/>
  <c r="F9" i="3"/>
  <c r="E9" i="3"/>
  <c r="R8" i="3"/>
  <c r="S8" i="3" s="1"/>
  <c r="T8" i="3" s="1"/>
  <c r="J177" i="4" s="1"/>
  <c r="K8" i="3"/>
  <c r="G177" i="4" s="1"/>
  <c r="F8" i="3"/>
  <c r="E8" i="3"/>
  <c r="R5" i="3"/>
  <c r="S5" i="3" s="1"/>
  <c r="T5" i="3" s="1"/>
  <c r="K5" i="3"/>
  <c r="F5" i="3"/>
  <c r="E5" i="3"/>
  <c r="R148" i="2"/>
  <c r="K148" i="2"/>
  <c r="F148" i="2"/>
  <c r="E122" i="4" s="1"/>
  <c r="E148" i="2"/>
  <c r="D122" i="4" s="1"/>
  <c r="R147" i="2"/>
  <c r="K147" i="2"/>
  <c r="F147" i="2"/>
  <c r="E121" i="4" s="1"/>
  <c r="E147" i="2"/>
  <c r="D121" i="4" s="1"/>
  <c r="R146" i="2"/>
  <c r="K146" i="2"/>
  <c r="F146" i="2"/>
  <c r="E120" i="4" s="1"/>
  <c r="E146" i="2"/>
  <c r="D120" i="4" s="1"/>
  <c r="R145" i="2"/>
  <c r="K145" i="2"/>
  <c r="F145" i="2"/>
  <c r="E119" i="4" s="1"/>
  <c r="E145" i="2"/>
  <c r="D119" i="4" s="1"/>
  <c r="R144" i="2"/>
  <c r="K144" i="2"/>
  <c r="F144" i="2"/>
  <c r="E118" i="4" s="1"/>
  <c r="E144" i="2"/>
  <c r="D118" i="4" s="1"/>
  <c r="R143" i="2"/>
  <c r="K143" i="2"/>
  <c r="F143" i="2"/>
  <c r="E117" i="4" s="1"/>
  <c r="E143" i="2"/>
  <c r="D117" i="4" s="1"/>
  <c r="R142" i="2"/>
  <c r="K142" i="2"/>
  <c r="F142" i="2"/>
  <c r="E116" i="4" s="1"/>
  <c r="E142" i="2"/>
  <c r="D116" i="4" s="1"/>
  <c r="R141" i="2"/>
  <c r="K141" i="2"/>
  <c r="F141" i="2"/>
  <c r="E115" i="4" s="1"/>
  <c r="E141" i="2"/>
  <c r="D115" i="4" s="1"/>
  <c r="R140" i="2"/>
  <c r="K140" i="2"/>
  <c r="F140" i="2"/>
  <c r="E114" i="4" s="1"/>
  <c r="E140" i="2"/>
  <c r="D114" i="4" s="1"/>
  <c r="R139" i="2"/>
  <c r="K139" i="2"/>
  <c r="F139" i="2"/>
  <c r="E113" i="4" s="1"/>
  <c r="E139" i="2"/>
  <c r="D113" i="4" s="1"/>
  <c r="R138" i="2"/>
  <c r="K138" i="2"/>
  <c r="F138" i="2"/>
  <c r="E112" i="4" s="1"/>
  <c r="E138" i="2"/>
  <c r="D112" i="4" s="1"/>
  <c r="R137" i="2"/>
  <c r="K137" i="2"/>
  <c r="F137" i="2"/>
  <c r="E111" i="4" s="1"/>
  <c r="E137" i="2"/>
  <c r="D111" i="4" s="1"/>
  <c r="R136" i="2"/>
  <c r="K136" i="2"/>
  <c r="F136" i="2"/>
  <c r="E110" i="4" s="1"/>
  <c r="E136" i="2"/>
  <c r="D110" i="4" s="1"/>
  <c r="R135" i="2"/>
  <c r="K135" i="2"/>
  <c r="F135" i="2"/>
  <c r="E109" i="4" s="1"/>
  <c r="E135" i="2"/>
  <c r="D109" i="4" s="1"/>
  <c r="R134" i="2"/>
  <c r="K134" i="2"/>
  <c r="F134" i="2"/>
  <c r="E108" i="4" s="1"/>
  <c r="E134" i="2"/>
  <c r="D108" i="4" s="1"/>
  <c r="R133" i="2"/>
  <c r="K133" i="2"/>
  <c r="F133" i="2"/>
  <c r="E107" i="4" s="1"/>
  <c r="E133" i="2"/>
  <c r="D107" i="4" s="1"/>
  <c r="R132" i="2"/>
  <c r="K132" i="2"/>
  <c r="L132" i="2" s="1"/>
  <c r="F132" i="2"/>
  <c r="E132" i="2"/>
  <c r="R131" i="2"/>
  <c r="K131" i="2"/>
  <c r="G105" i="4" s="1"/>
  <c r="F131" i="2"/>
  <c r="E131" i="2"/>
  <c r="R130" i="2"/>
  <c r="K130" i="2"/>
  <c r="G104" i="4" s="1"/>
  <c r="F130" i="2"/>
  <c r="E130" i="2"/>
  <c r="R129" i="2"/>
  <c r="K129" i="2"/>
  <c r="G103" i="4" s="1"/>
  <c r="F129" i="2"/>
  <c r="E129" i="2"/>
  <c r="R125" i="2"/>
  <c r="S125" i="2" s="1"/>
  <c r="T125" i="2" s="1"/>
  <c r="J145" i="4" s="1"/>
  <c r="K125" i="2"/>
  <c r="F125" i="2"/>
  <c r="E125" i="2"/>
  <c r="R124" i="2"/>
  <c r="S124" i="2" s="1"/>
  <c r="T124" i="2" s="1"/>
  <c r="J144" i="4" s="1"/>
  <c r="K124" i="2"/>
  <c r="F124" i="2"/>
  <c r="E124" i="2"/>
  <c r="R123" i="2"/>
  <c r="S123" i="2" s="1"/>
  <c r="T123" i="2" s="1"/>
  <c r="J143" i="4" s="1"/>
  <c r="K123" i="2"/>
  <c r="F123" i="2"/>
  <c r="E123" i="2"/>
  <c r="R122" i="2"/>
  <c r="S122" i="2" s="1"/>
  <c r="T122" i="2" s="1"/>
  <c r="J142" i="4" s="1"/>
  <c r="K122" i="2"/>
  <c r="F122" i="2"/>
  <c r="E122" i="2"/>
  <c r="R121" i="2"/>
  <c r="S121" i="2" s="1"/>
  <c r="T121" i="2" s="1"/>
  <c r="J141" i="4" s="1"/>
  <c r="K121" i="2"/>
  <c r="F121" i="2"/>
  <c r="E121" i="2"/>
  <c r="R120" i="2"/>
  <c r="S120" i="2" s="1"/>
  <c r="T120" i="2" s="1"/>
  <c r="J140" i="4" s="1"/>
  <c r="K120" i="2"/>
  <c r="F120" i="2"/>
  <c r="E120" i="2"/>
  <c r="R119" i="2"/>
  <c r="S119" i="2" s="1"/>
  <c r="T119" i="2" s="1"/>
  <c r="J139" i="4" s="1"/>
  <c r="K119" i="2"/>
  <c r="F119" i="2"/>
  <c r="E119" i="2"/>
  <c r="R118" i="2"/>
  <c r="S118" i="2" s="1"/>
  <c r="T118" i="2" s="1"/>
  <c r="J138" i="4" s="1"/>
  <c r="K118" i="2"/>
  <c r="F118" i="2"/>
  <c r="E118" i="2"/>
  <c r="R117" i="2"/>
  <c r="S117" i="2" s="1"/>
  <c r="T117" i="2" s="1"/>
  <c r="J137" i="4" s="1"/>
  <c r="K117" i="2"/>
  <c r="F117" i="2"/>
  <c r="E117" i="2"/>
  <c r="R116" i="2"/>
  <c r="S116" i="2" s="1"/>
  <c r="T116" i="2" s="1"/>
  <c r="J136" i="4" s="1"/>
  <c r="K116" i="2"/>
  <c r="F116" i="2"/>
  <c r="E116" i="2"/>
  <c r="R115" i="2"/>
  <c r="S115" i="2" s="1"/>
  <c r="T115" i="2" s="1"/>
  <c r="J135" i="4" s="1"/>
  <c r="K115" i="2"/>
  <c r="F115" i="2"/>
  <c r="E115" i="2"/>
  <c r="R114" i="2"/>
  <c r="S114" i="2" s="1"/>
  <c r="T114" i="2" s="1"/>
  <c r="J134" i="4" s="1"/>
  <c r="K114" i="2"/>
  <c r="F114" i="2"/>
  <c r="E114" i="2"/>
  <c r="R113" i="2"/>
  <c r="S113" i="2" s="1"/>
  <c r="T113" i="2" s="1"/>
  <c r="J133" i="4" s="1"/>
  <c r="K113" i="2"/>
  <c r="F113" i="2"/>
  <c r="E113" i="2"/>
  <c r="R112" i="2"/>
  <c r="S112" i="2" s="1"/>
  <c r="T112" i="2" s="1"/>
  <c r="J132" i="4" s="1"/>
  <c r="K112" i="2"/>
  <c r="F112" i="2"/>
  <c r="E112" i="2"/>
  <c r="R111" i="2"/>
  <c r="S111" i="2" s="1"/>
  <c r="T111" i="2" s="1"/>
  <c r="J131" i="4" s="1"/>
  <c r="K111" i="2"/>
  <c r="F111" i="2"/>
  <c r="E111" i="2"/>
  <c r="R110" i="2"/>
  <c r="S110" i="2" s="1"/>
  <c r="T110" i="2" s="1"/>
  <c r="J130" i="4" s="1"/>
  <c r="K110" i="2"/>
  <c r="G130" i="4" s="1"/>
  <c r="F110" i="2"/>
  <c r="E130" i="4" s="1"/>
  <c r="E110" i="2"/>
  <c r="D130" i="4" s="1"/>
  <c r="R109" i="2"/>
  <c r="K109" i="2"/>
  <c r="F109" i="2"/>
  <c r="E129" i="4" s="1"/>
  <c r="E109" i="2"/>
  <c r="D129" i="4" s="1"/>
  <c r="R108" i="2"/>
  <c r="K108" i="2"/>
  <c r="F108" i="2"/>
  <c r="E128" i="4" s="1"/>
  <c r="E108" i="2"/>
  <c r="D128" i="4" s="1"/>
  <c r="R107" i="2"/>
  <c r="K107" i="2"/>
  <c r="F107" i="2"/>
  <c r="E127" i="4" s="1"/>
  <c r="E107" i="2"/>
  <c r="D127" i="4" s="1"/>
  <c r="R106" i="2"/>
  <c r="K106" i="2"/>
  <c r="F106" i="2"/>
  <c r="E126" i="4" s="1"/>
  <c r="E106" i="2"/>
  <c r="D126" i="4" s="1"/>
  <c r="R102" i="2"/>
  <c r="S102" i="2" s="1"/>
  <c r="T102" i="2" s="1"/>
  <c r="J76" i="4" s="1"/>
  <c r="K102" i="2"/>
  <c r="F102" i="2"/>
  <c r="E76" i="4" s="1"/>
  <c r="E102" i="2"/>
  <c r="D76" i="4" s="1"/>
  <c r="R101" i="2"/>
  <c r="S101" i="2" s="1"/>
  <c r="T101" i="2" s="1"/>
  <c r="J75" i="4" s="1"/>
  <c r="K101" i="2"/>
  <c r="F101" i="2"/>
  <c r="E101" i="2"/>
  <c r="R100" i="2"/>
  <c r="S100" i="2" s="1"/>
  <c r="T100" i="2" s="1"/>
  <c r="J74" i="4" s="1"/>
  <c r="K100" i="2"/>
  <c r="F100" i="2"/>
  <c r="E100" i="2"/>
  <c r="R99" i="2"/>
  <c r="S99" i="2" s="1"/>
  <c r="T99" i="2" s="1"/>
  <c r="J73" i="4" s="1"/>
  <c r="K99" i="2"/>
  <c r="F99" i="2"/>
  <c r="E99" i="2"/>
  <c r="R98" i="2"/>
  <c r="S98" i="2" s="1"/>
  <c r="T98" i="2" s="1"/>
  <c r="J72" i="4" s="1"/>
  <c r="K98" i="2"/>
  <c r="F98" i="2"/>
  <c r="E72" i="4" s="1"/>
  <c r="E98" i="2"/>
  <c r="D72" i="4" s="1"/>
  <c r="R97" i="2"/>
  <c r="K97" i="2"/>
  <c r="F97" i="2"/>
  <c r="E71" i="4" s="1"/>
  <c r="E97" i="2"/>
  <c r="D71" i="4" s="1"/>
  <c r="R96" i="2"/>
  <c r="K96" i="2"/>
  <c r="F96" i="2"/>
  <c r="E70" i="4" s="1"/>
  <c r="E96" i="2"/>
  <c r="D70" i="4" s="1"/>
  <c r="R95" i="2"/>
  <c r="K95" i="2"/>
  <c r="F95" i="2"/>
  <c r="E69" i="4" s="1"/>
  <c r="E95" i="2"/>
  <c r="D69" i="4" s="1"/>
  <c r="R94" i="2"/>
  <c r="K94" i="2"/>
  <c r="F94" i="2"/>
  <c r="E68" i="4" s="1"/>
  <c r="E94" i="2"/>
  <c r="D68" i="4" s="1"/>
  <c r="R93" i="2"/>
  <c r="K93" i="2"/>
  <c r="F93" i="2"/>
  <c r="E67" i="4" s="1"/>
  <c r="E93" i="2"/>
  <c r="D67" i="4" s="1"/>
  <c r="R92" i="2"/>
  <c r="K92" i="2"/>
  <c r="F92" i="2"/>
  <c r="E66" i="4" s="1"/>
  <c r="E92" i="2"/>
  <c r="D66" i="4" s="1"/>
  <c r="U91" i="2"/>
  <c r="K65" i="4" s="1"/>
  <c r="R91" i="2"/>
  <c r="S91" i="2" s="1"/>
  <c r="T91" i="2" s="1"/>
  <c r="J65" i="4" s="1"/>
  <c r="K91" i="2"/>
  <c r="L91" i="2" s="1"/>
  <c r="F91" i="2"/>
  <c r="E91" i="2"/>
  <c r="R90" i="2"/>
  <c r="S90" i="2" s="1"/>
  <c r="T90" i="2" s="1"/>
  <c r="J64" i="4" s="1"/>
  <c r="K90" i="2"/>
  <c r="F90" i="2"/>
  <c r="E90" i="2"/>
  <c r="R89" i="2"/>
  <c r="S89" i="2" s="1"/>
  <c r="T89" i="2" s="1"/>
  <c r="J63" i="4" s="1"/>
  <c r="K89" i="2"/>
  <c r="F89" i="2"/>
  <c r="E89" i="2"/>
  <c r="R88" i="2"/>
  <c r="S88" i="2" s="1"/>
  <c r="T88" i="2" s="1"/>
  <c r="J62" i="4" s="1"/>
  <c r="K88" i="2"/>
  <c r="F88" i="2"/>
  <c r="E88" i="2"/>
  <c r="R87" i="2"/>
  <c r="S87" i="2" s="1"/>
  <c r="T87" i="2" s="1"/>
  <c r="J61" i="4" s="1"/>
  <c r="K87" i="2"/>
  <c r="F87" i="2"/>
  <c r="E87" i="2"/>
  <c r="R86" i="2"/>
  <c r="S86" i="2" s="1"/>
  <c r="T86" i="2" s="1"/>
  <c r="J60" i="4" s="1"/>
  <c r="K86" i="2"/>
  <c r="G60" i="4" s="1"/>
  <c r="F86" i="2"/>
  <c r="E86" i="2"/>
  <c r="R85" i="2"/>
  <c r="S85" i="2" s="1"/>
  <c r="T85" i="2" s="1"/>
  <c r="J59" i="4" s="1"/>
  <c r="K85" i="2"/>
  <c r="G59" i="4" s="1"/>
  <c r="F85" i="2"/>
  <c r="E85" i="2"/>
  <c r="R84" i="2"/>
  <c r="S84" i="2" s="1"/>
  <c r="T84" i="2" s="1"/>
  <c r="J58" i="4" s="1"/>
  <c r="K84" i="2"/>
  <c r="G58" i="4" s="1"/>
  <c r="F84" i="2"/>
  <c r="E84" i="2"/>
  <c r="R83" i="2"/>
  <c r="S83" i="2" s="1"/>
  <c r="T83" i="2" s="1"/>
  <c r="J57" i="4" s="1"/>
  <c r="K83" i="2"/>
  <c r="G57" i="4" s="1"/>
  <c r="F83" i="2"/>
  <c r="E83" i="2"/>
  <c r="R79" i="2"/>
  <c r="S79" i="2" s="1"/>
  <c r="T79" i="2" s="1"/>
  <c r="J99" i="4" s="1"/>
  <c r="K79" i="2"/>
  <c r="F79" i="2"/>
  <c r="E79" i="2"/>
  <c r="D99" i="4" s="1"/>
  <c r="R78" i="2"/>
  <c r="K78" i="2"/>
  <c r="F78" i="2"/>
  <c r="E98" i="4" s="1"/>
  <c r="E78" i="2"/>
  <c r="D98" i="4" s="1"/>
  <c r="R77" i="2"/>
  <c r="K77" i="2"/>
  <c r="F77" i="2"/>
  <c r="E97" i="4" s="1"/>
  <c r="E77" i="2"/>
  <c r="D97" i="4" s="1"/>
  <c r="R76" i="2"/>
  <c r="K76" i="2"/>
  <c r="F76" i="2"/>
  <c r="E96" i="4" s="1"/>
  <c r="E76" i="2"/>
  <c r="D96" i="4" s="1"/>
  <c r="R75" i="2"/>
  <c r="K75" i="2"/>
  <c r="F75" i="2"/>
  <c r="E95" i="4" s="1"/>
  <c r="E75" i="2"/>
  <c r="D95" i="4" s="1"/>
  <c r="R74" i="2"/>
  <c r="K74" i="2"/>
  <c r="F74" i="2"/>
  <c r="E94" i="4" s="1"/>
  <c r="E74" i="2"/>
  <c r="D94" i="4" s="1"/>
  <c r="R73" i="2"/>
  <c r="K73" i="2"/>
  <c r="F73" i="2"/>
  <c r="E93" i="4" s="1"/>
  <c r="E73" i="2"/>
  <c r="D93" i="4" s="1"/>
  <c r="R72" i="2"/>
  <c r="K72" i="2"/>
  <c r="F72" i="2"/>
  <c r="E92" i="4" s="1"/>
  <c r="E72" i="2"/>
  <c r="D92" i="4" s="1"/>
  <c r="R71" i="2"/>
  <c r="K71" i="2"/>
  <c r="F71" i="2"/>
  <c r="E91" i="4" s="1"/>
  <c r="E71" i="2"/>
  <c r="D91" i="4" s="1"/>
  <c r="R70" i="2"/>
  <c r="K70" i="2"/>
  <c r="F70" i="2"/>
  <c r="E90" i="4" s="1"/>
  <c r="E70" i="2"/>
  <c r="D90" i="4" s="1"/>
  <c r="R69" i="2"/>
  <c r="K69" i="2"/>
  <c r="F69" i="2"/>
  <c r="E89" i="4" s="1"/>
  <c r="E69" i="2"/>
  <c r="D89" i="4" s="1"/>
  <c r="R68" i="2"/>
  <c r="K68" i="2"/>
  <c r="F68" i="2"/>
  <c r="E88" i="4" s="1"/>
  <c r="E68" i="2"/>
  <c r="D88" i="4" s="1"/>
  <c r="R67" i="2"/>
  <c r="K67" i="2"/>
  <c r="F67" i="2"/>
  <c r="E87" i="4" s="1"/>
  <c r="E67" i="2"/>
  <c r="D87" i="4" s="1"/>
  <c r="R66" i="2"/>
  <c r="K66" i="2"/>
  <c r="F66" i="2"/>
  <c r="E86" i="4" s="1"/>
  <c r="E66" i="2"/>
  <c r="D86" i="4" s="1"/>
  <c r="R65" i="2"/>
  <c r="K65" i="2"/>
  <c r="F65" i="2"/>
  <c r="E85" i="4" s="1"/>
  <c r="E65" i="2"/>
  <c r="D85" i="4" s="1"/>
  <c r="R64" i="2"/>
  <c r="K64" i="2"/>
  <c r="F64" i="2"/>
  <c r="E84" i="4" s="1"/>
  <c r="E64" i="2"/>
  <c r="D84" i="4" s="1"/>
  <c r="R63" i="2"/>
  <c r="K63" i="2"/>
  <c r="F63" i="2"/>
  <c r="E83" i="4" s="1"/>
  <c r="E63" i="2"/>
  <c r="D83" i="4" s="1"/>
  <c r="R62" i="2"/>
  <c r="K62" i="2"/>
  <c r="F62" i="2"/>
  <c r="E82" i="4" s="1"/>
  <c r="E62" i="2"/>
  <c r="D82" i="4" s="1"/>
  <c r="R61" i="2"/>
  <c r="K61" i="2"/>
  <c r="F61" i="2"/>
  <c r="E81" i="4" s="1"/>
  <c r="E61" i="2"/>
  <c r="D81" i="4" s="1"/>
  <c r="R60" i="2"/>
  <c r="K60" i="2"/>
  <c r="F60" i="2"/>
  <c r="E80" i="4" s="1"/>
  <c r="E60" i="2"/>
  <c r="D80" i="4" s="1"/>
  <c r="R56" i="2"/>
  <c r="K56" i="2"/>
  <c r="F56" i="2"/>
  <c r="E41" i="4" s="1"/>
  <c r="E56" i="2"/>
  <c r="D41" i="4" s="1"/>
  <c r="R55" i="2"/>
  <c r="K55" i="2"/>
  <c r="F55" i="2"/>
  <c r="E40" i="4" s="1"/>
  <c r="E55" i="2"/>
  <c r="D40" i="4" s="1"/>
  <c r="R54" i="2"/>
  <c r="K54" i="2"/>
  <c r="F54" i="2"/>
  <c r="E39" i="4" s="1"/>
  <c r="E54" i="2"/>
  <c r="D39" i="4" s="1"/>
  <c r="R53" i="2"/>
  <c r="K53" i="2"/>
  <c r="F53" i="2"/>
  <c r="E38" i="4" s="1"/>
  <c r="E53" i="2"/>
  <c r="D38" i="4" s="1"/>
  <c r="R52" i="2"/>
  <c r="K52" i="2"/>
  <c r="F52" i="2"/>
  <c r="E37" i="4" s="1"/>
  <c r="E52" i="2"/>
  <c r="D37" i="4" s="1"/>
  <c r="R51" i="2"/>
  <c r="K51" i="2"/>
  <c r="F51" i="2"/>
  <c r="E36" i="4" s="1"/>
  <c r="E51" i="2"/>
  <c r="D36" i="4" s="1"/>
  <c r="R50" i="2"/>
  <c r="K50" i="2"/>
  <c r="F50" i="2"/>
  <c r="E35" i="4" s="1"/>
  <c r="E50" i="2"/>
  <c r="D35" i="4" s="1"/>
  <c r="R49" i="2"/>
  <c r="S49" i="2" s="1"/>
  <c r="T49" i="2" s="1"/>
  <c r="J34" i="4" s="1"/>
  <c r="K49" i="2"/>
  <c r="G34" i="4" s="1"/>
  <c r="F49" i="2"/>
  <c r="E49" i="2"/>
  <c r="R48" i="2"/>
  <c r="S48" i="2" s="1"/>
  <c r="T48" i="2" s="1"/>
  <c r="J33" i="4" s="1"/>
  <c r="K48" i="2"/>
  <c r="G33" i="4" s="1"/>
  <c r="F48" i="2"/>
  <c r="E48" i="2"/>
  <c r="R47" i="2"/>
  <c r="S47" i="2" s="1"/>
  <c r="T47" i="2" s="1"/>
  <c r="J32" i="4" s="1"/>
  <c r="K47" i="2"/>
  <c r="G32" i="4" s="1"/>
  <c r="F47" i="2"/>
  <c r="E47" i="2"/>
  <c r="R43" i="2"/>
  <c r="S43" i="2" s="1"/>
  <c r="T43" i="2" s="1"/>
  <c r="J53" i="4" s="1"/>
  <c r="K43" i="2"/>
  <c r="F43" i="2"/>
  <c r="E43" i="2"/>
  <c r="R42" i="2"/>
  <c r="S42" i="2" s="1"/>
  <c r="T42" i="2" s="1"/>
  <c r="J52" i="4" s="1"/>
  <c r="K42" i="2"/>
  <c r="F42" i="2"/>
  <c r="E42" i="2"/>
  <c r="R41" i="2"/>
  <c r="S41" i="2" s="1"/>
  <c r="T41" i="2" s="1"/>
  <c r="J51" i="4" s="1"/>
  <c r="K41" i="2"/>
  <c r="F41" i="2"/>
  <c r="E41" i="2"/>
  <c r="R40" i="2"/>
  <c r="S40" i="2" s="1"/>
  <c r="T40" i="2" s="1"/>
  <c r="J50" i="4" s="1"/>
  <c r="K40" i="2"/>
  <c r="F40" i="2"/>
  <c r="E40" i="2"/>
  <c r="R39" i="2"/>
  <c r="S39" i="2" s="1"/>
  <c r="T39" i="2" s="1"/>
  <c r="J49" i="4" s="1"/>
  <c r="K39" i="2"/>
  <c r="F39" i="2"/>
  <c r="E39" i="2"/>
  <c r="R38" i="2"/>
  <c r="S38" i="2" s="1"/>
  <c r="T38" i="2" s="1"/>
  <c r="J48" i="4" s="1"/>
  <c r="K38" i="2"/>
  <c r="G48" i="4" s="1"/>
  <c r="F38" i="2"/>
  <c r="E38" i="2"/>
  <c r="R37" i="2"/>
  <c r="S37" i="2" s="1"/>
  <c r="T37" i="2" s="1"/>
  <c r="J47" i="4" s="1"/>
  <c r="K37" i="2"/>
  <c r="F37" i="2"/>
  <c r="E37" i="2"/>
  <c r="R36" i="2"/>
  <c r="S36" i="2" s="1"/>
  <c r="T36" i="2" s="1"/>
  <c r="J46" i="4" s="1"/>
  <c r="K36" i="2"/>
  <c r="G46" i="4" s="1"/>
  <c r="F36" i="2"/>
  <c r="E36" i="2"/>
  <c r="R35" i="2"/>
  <c r="S35" i="2" s="1"/>
  <c r="T35" i="2" s="1"/>
  <c r="J45" i="4" s="1"/>
  <c r="K35" i="2"/>
  <c r="F35" i="2"/>
  <c r="E45" i="4" s="1"/>
  <c r="E35" i="2"/>
  <c r="D45" i="4" s="1"/>
  <c r="R34" i="2"/>
  <c r="K34" i="2"/>
  <c r="F34" i="2"/>
  <c r="E44" i="4" s="1"/>
  <c r="E34" i="2"/>
  <c r="D44" i="4" s="1"/>
  <c r="R30" i="2"/>
  <c r="S30" i="2" s="1"/>
  <c r="T30" i="2" s="1"/>
  <c r="J16" i="4" s="1"/>
  <c r="K30" i="2"/>
  <c r="F30" i="2"/>
  <c r="E30" i="2"/>
  <c r="R29" i="2"/>
  <c r="S29" i="2" s="1"/>
  <c r="T29" i="2" s="1"/>
  <c r="J15" i="4" s="1"/>
  <c r="K29" i="2"/>
  <c r="F29" i="2"/>
  <c r="E29" i="2"/>
  <c r="R28" i="2"/>
  <c r="K28" i="2"/>
  <c r="F28" i="2"/>
  <c r="E14" i="4" s="1"/>
  <c r="E28" i="2"/>
  <c r="D14" i="4" s="1"/>
  <c r="R27" i="2"/>
  <c r="K27" i="2"/>
  <c r="F27" i="2"/>
  <c r="E13" i="4" s="1"/>
  <c r="E27" i="2"/>
  <c r="D13" i="4" s="1"/>
  <c r="R26" i="2"/>
  <c r="K26" i="2"/>
  <c r="F26" i="2"/>
  <c r="E12" i="4" s="1"/>
  <c r="E26" i="2"/>
  <c r="D12" i="4" s="1"/>
  <c r="R25" i="2"/>
  <c r="K25" i="2"/>
  <c r="F25" i="2"/>
  <c r="E11" i="4" s="1"/>
  <c r="E25" i="2"/>
  <c r="D11" i="4" s="1"/>
  <c r="R24" i="2"/>
  <c r="K24" i="2"/>
  <c r="F24" i="2"/>
  <c r="E10" i="4" s="1"/>
  <c r="E24" i="2"/>
  <c r="D10" i="4" s="1"/>
  <c r="R23" i="2"/>
  <c r="K23" i="2"/>
  <c r="F23" i="2"/>
  <c r="E9" i="4" s="1"/>
  <c r="E23" i="2"/>
  <c r="D9" i="4" s="1"/>
  <c r="R22" i="2"/>
  <c r="K22" i="2"/>
  <c r="F22" i="2"/>
  <c r="E8" i="4" s="1"/>
  <c r="E22" i="2"/>
  <c r="D8" i="4" s="1"/>
  <c r="R21" i="2"/>
  <c r="K21" i="2"/>
  <c r="F21" i="2"/>
  <c r="E7" i="4" s="1"/>
  <c r="E21" i="2"/>
  <c r="D7" i="4" s="1"/>
  <c r="R17" i="2"/>
  <c r="S17" i="2" s="1"/>
  <c r="T17" i="2" s="1"/>
  <c r="J28" i="4" s="1"/>
  <c r="K17" i="2"/>
  <c r="F17" i="2"/>
  <c r="E17" i="2"/>
  <c r="R16" i="2"/>
  <c r="S16" i="2" s="1"/>
  <c r="T16" i="2" s="1"/>
  <c r="J27" i="4" s="1"/>
  <c r="K16" i="2"/>
  <c r="F16" i="2"/>
  <c r="E16" i="2"/>
  <c r="R15" i="2"/>
  <c r="S15" i="2" s="1"/>
  <c r="T15" i="2" s="1"/>
  <c r="J26" i="4" s="1"/>
  <c r="K15" i="2"/>
  <c r="F15" i="2"/>
  <c r="E15" i="2"/>
  <c r="R14" i="2"/>
  <c r="S14" i="2" s="1"/>
  <c r="T14" i="2" s="1"/>
  <c r="J25" i="4" s="1"/>
  <c r="K14" i="2"/>
  <c r="F14" i="2"/>
  <c r="E14" i="2"/>
  <c r="R13" i="2"/>
  <c r="S13" i="2" s="1"/>
  <c r="T13" i="2" s="1"/>
  <c r="J24" i="4" s="1"/>
  <c r="K13" i="2"/>
  <c r="F13" i="2"/>
  <c r="E13" i="2"/>
  <c r="R12" i="2"/>
  <c r="S12" i="2" s="1"/>
  <c r="T12" i="2" s="1"/>
  <c r="J23" i="4" s="1"/>
  <c r="K12" i="2"/>
  <c r="G23" i="4" s="1"/>
  <c r="F12" i="2"/>
  <c r="E12" i="2"/>
  <c r="R11" i="2"/>
  <c r="S11" i="2" s="1"/>
  <c r="T11" i="2" s="1"/>
  <c r="J22" i="4" s="1"/>
  <c r="K11" i="2"/>
  <c r="F11" i="2"/>
  <c r="E11" i="2"/>
  <c r="R10" i="2"/>
  <c r="S10" i="2" s="1"/>
  <c r="T10" i="2" s="1"/>
  <c r="J21" i="4" s="1"/>
  <c r="K10" i="2"/>
  <c r="G21" i="4" s="1"/>
  <c r="F10" i="2"/>
  <c r="E10" i="2"/>
  <c r="R9" i="2"/>
  <c r="S9" i="2" s="1"/>
  <c r="T9" i="2" s="1"/>
  <c r="J20" i="4" s="1"/>
  <c r="K9" i="2"/>
  <c r="F9" i="2"/>
  <c r="E9" i="2"/>
  <c r="R8" i="2"/>
  <c r="S8" i="2" s="1"/>
  <c r="T8" i="2" s="1"/>
  <c r="J19" i="4" s="1"/>
  <c r="K8" i="2"/>
  <c r="G19" i="4" s="1"/>
  <c r="F8" i="2"/>
  <c r="E8" i="2"/>
  <c r="R5" i="2"/>
  <c r="S5" i="2" s="1"/>
  <c r="T5" i="2" s="1"/>
  <c r="K5" i="2"/>
  <c r="F5" i="2"/>
  <c r="I32" i="4" l="1"/>
  <c r="I33" i="4"/>
  <c r="I34" i="4"/>
  <c r="I47" i="4"/>
  <c r="I45" i="4"/>
  <c r="I46" i="4"/>
  <c r="I180" i="4"/>
  <c r="I181" i="4"/>
  <c r="I20" i="4"/>
  <c r="I23" i="4"/>
  <c r="I21" i="4"/>
  <c r="I24" i="4"/>
  <c r="G106" i="4"/>
  <c r="I131" i="4"/>
  <c r="I57" i="4"/>
  <c r="I58" i="4"/>
  <c r="I59" i="4"/>
  <c r="S9" i="3"/>
  <c r="T9" i="3" s="1"/>
  <c r="J178" i="4" s="1"/>
  <c r="I178" i="4"/>
  <c r="S10" i="3"/>
  <c r="T10" i="3" s="1"/>
  <c r="J179" i="4" s="1"/>
  <c r="I179" i="4"/>
  <c r="S131" i="2"/>
  <c r="T131" i="2" s="1"/>
  <c r="J105" i="4" s="1"/>
  <c r="I105" i="4"/>
  <c r="S130" i="2"/>
  <c r="T130" i="2" s="1"/>
  <c r="J104" i="4" s="1"/>
  <c r="I104" i="4"/>
  <c r="S129" i="2"/>
  <c r="T129" i="2" s="1"/>
  <c r="J103" i="4" s="1"/>
  <c r="I103" i="4"/>
  <c r="N226" i="4"/>
  <c r="O226" i="4"/>
  <c r="N225" i="4"/>
  <c r="O225" i="4"/>
  <c r="N224" i="4"/>
  <c r="O224" i="4"/>
  <c r="N223" i="4"/>
  <c r="O223" i="4"/>
  <c r="N222" i="4"/>
  <c r="O222" i="4"/>
  <c r="O221" i="4"/>
  <c r="N221" i="4"/>
  <c r="N220" i="4"/>
  <c r="O220" i="4"/>
  <c r="O219" i="4"/>
  <c r="N219" i="4"/>
  <c r="N218" i="4"/>
  <c r="O218" i="4"/>
  <c r="N217" i="4"/>
  <c r="O217" i="4"/>
  <c r="O216" i="4"/>
  <c r="N216" i="4"/>
  <c r="N215" i="4"/>
  <c r="O215" i="4"/>
  <c r="N214" i="4"/>
  <c r="O214" i="4"/>
  <c r="O213" i="4"/>
  <c r="N213" i="4"/>
  <c r="O212" i="4"/>
  <c r="N212" i="4"/>
  <c r="O211" i="4"/>
  <c r="N211" i="4"/>
  <c r="N210" i="4"/>
  <c r="O210" i="4"/>
  <c r="N209" i="4"/>
  <c r="O209" i="4"/>
  <c r="O208" i="4"/>
  <c r="N208" i="4"/>
  <c r="O207" i="4"/>
  <c r="N207" i="4"/>
  <c r="O206" i="4"/>
  <c r="N206" i="4"/>
  <c r="N205" i="4"/>
  <c r="O205" i="4"/>
  <c r="N204" i="4"/>
  <c r="O204" i="4"/>
  <c r="N203" i="4"/>
  <c r="O203" i="4"/>
  <c r="N202" i="4"/>
  <c r="O202" i="4"/>
  <c r="N201" i="4"/>
  <c r="O201" i="4"/>
  <c r="O200" i="4"/>
  <c r="N200" i="4"/>
  <c r="O199" i="4"/>
  <c r="N199" i="4"/>
  <c r="N198" i="4"/>
  <c r="O198" i="4"/>
  <c r="N197" i="4"/>
  <c r="O197" i="4"/>
  <c r="N196" i="4"/>
  <c r="O196" i="4"/>
  <c r="O195" i="4"/>
  <c r="N195" i="4"/>
  <c r="O194" i="4"/>
  <c r="N194" i="4"/>
  <c r="N193" i="4"/>
  <c r="O193" i="4"/>
  <c r="N192" i="4"/>
  <c r="O192" i="4"/>
  <c r="N191" i="4"/>
  <c r="O191" i="4"/>
  <c r="O190" i="4"/>
  <c r="N190" i="4"/>
  <c r="N189" i="4"/>
  <c r="O189" i="4"/>
  <c r="N188" i="4"/>
  <c r="O188" i="4"/>
  <c r="O187" i="4"/>
  <c r="N187" i="4"/>
  <c r="N186" i="4"/>
  <c r="O186" i="4"/>
  <c r="O185" i="4"/>
  <c r="N185" i="4"/>
  <c r="O183" i="4"/>
  <c r="N183" i="4"/>
  <c r="N182" i="4"/>
  <c r="O182" i="4"/>
  <c r="N181" i="4"/>
  <c r="O181" i="4"/>
  <c r="O180" i="4"/>
  <c r="N180" i="4"/>
  <c r="N179" i="4"/>
  <c r="O179" i="4"/>
  <c r="O178" i="4"/>
  <c r="N178" i="4"/>
  <c r="O177" i="4"/>
  <c r="N177" i="4"/>
  <c r="O173" i="4"/>
  <c r="N173" i="4"/>
  <c r="O172" i="4"/>
  <c r="N172" i="4"/>
  <c r="N171" i="4"/>
  <c r="O171" i="4"/>
  <c r="O170" i="4"/>
  <c r="N170" i="4"/>
  <c r="O169" i="4"/>
  <c r="N169" i="4"/>
  <c r="N168" i="4"/>
  <c r="O168" i="4"/>
  <c r="N167" i="4"/>
  <c r="O167" i="4"/>
  <c r="N166" i="4"/>
  <c r="O166" i="4"/>
  <c r="O165" i="4"/>
  <c r="N165" i="4"/>
  <c r="N164" i="4"/>
  <c r="O164" i="4"/>
  <c r="O163" i="4"/>
  <c r="N163" i="4"/>
  <c r="O162" i="4"/>
  <c r="N162" i="4"/>
  <c r="O161" i="4"/>
  <c r="N161" i="4"/>
  <c r="N160" i="4"/>
  <c r="O160" i="4"/>
  <c r="O159" i="4"/>
  <c r="N159" i="4"/>
  <c r="N158" i="4"/>
  <c r="O158" i="4"/>
  <c r="N156" i="4"/>
  <c r="O156" i="4"/>
  <c r="N155" i="4"/>
  <c r="O155" i="4"/>
  <c r="O154" i="4"/>
  <c r="N154" i="4"/>
  <c r="O153" i="4"/>
  <c r="N153" i="4"/>
  <c r="N152" i="4"/>
  <c r="O152" i="4"/>
  <c r="O151" i="4"/>
  <c r="N151" i="4"/>
  <c r="N150" i="4"/>
  <c r="O150" i="4"/>
  <c r="O149" i="4"/>
  <c r="N149" i="4"/>
  <c r="O145" i="4"/>
  <c r="N145" i="4"/>
  <c r="O144" i="4"/>
  <c r="N144" i="4"/>
  <c r="N143" i="4"/>
  <c r="O143" i="4"/>
  <c r="N142" i="4"/>
  <c r="O142" i="4"/>
  <c r="O141" i="4"/>
  <c r="N141" i="4"/>
  <c r="O140" i="4"/>
  <c r="N140" i="4"/>
  <c r="O139" i="4"/>
  <c r="N139" i="4"/>
  <c r="O138" i="4"/>
  <c r="N138" i="4"/>
  <c r="N137" i="4"/>
  <c r="O137" i="4"/>
  <c r="N136" i="4"/>
  <c r="O136" i="4"/>
  <c r="O135" i="4"/>
  <c r="N135" i="4"/>
  <c r="O134" i="4"/>
  <c r="N134" i="4"/>
  <c r="O133" i="4"/>
  <c r="N133" i="4"/>
  <c r="O132" i="4"/>
  <c r="N132" i="4"/>
  <c r="O131" i="4"/>
  <c r="N131" i="4"/>
  <c r="N129" i="4"/>
  <c r="O129" i="4"/>
  <c r="N128" i="4"/>
  <c r="O128" i="4"/>
  <c r="N127" i="4"/>
  <c r="O127" i="4"/>
  <c r="N126" i="4"/>
  <c r="O126" i="4"/>
  <c r="O89" i="4"/>
  <c r="N89" i="4"/>
  <c r="O88" i="4"/>
  <c r="N88" i="4"/>
  <c r="O87" i="4"/>
  <c r="N87" i="4"/>
  <c r="N86" i="4"/>
  <c r="O86" i="4"/>
  <c r="N85" i="4"/>
  <c r="O85" i="4"/>
  <c r="O84" i="4"/>
  <c r="N84" i="4"/>
  <c r="O83" i="4"/>
  <c r="N83" i="4"/>
  <c r="N82" i="4"/>
  <c r="O82" i="4"/>
  <c r="N81" i="4"/>
  <c r="O81" i="4"/>
  <c r="O80" i="4"/>
  <c r="N80" i="4"/>
  <c r="O76" i="4"/>
  <c r="N76" i="4"/>
  <c r="O75" i="4"/>
  <c r="N75" i="4"/>
  <c r="N74" i="4"/>
  <c r="O74" i="4"/>
  <c r="N73" i="4"/>
  <c r="O73" i="4"/>
  <c r="N71" i="4"/>
  <c r="O71" i="4"/>
  <c r="O70" i="4"/>
  <c r="N70" i="4"/>
  <c r="N69" i="4"/>
  <c r="O69" i="4"/>
  <c r="N68" i="4"/>
  <c r="O68" i="4"/>
  <c r="O67" i="4"/>
  <c r="N67" i="4"/>
  <c r="O66" i="4"/>
  <c r="N66" i="4"/>
  <c r="N65" i="4"/>
  <c r="O65" i="4"/>
  <c r="N64" i="4"/>
  <c r="O64" i="4"/>
  <c r="O63" i="4"/>
  <c r="N63" i="4"/>
  <c r="N62" i="4"/>
  <c r="O62" i="4"/>
  <c r="N61" i="4"/>
  <c r="O61" i="4"/>
  <c r="N60" i="4"/>
  <c r="O60" i="4"/>
  <c r="O59" i="4"/>
  <c r="N59" i="4"/>
  <c r="O58" i="4"/>
  <c r="N58" i="4"/>
  <c r="O57" i="4"/>
  <c r="N57" i="4"/>
  <c r="N41" i="4"/>
  <c r="O41" i="4"/>
  <c r="N40" i="4"/>
  <c r="O40" i="4"/>
  <c r="N39" i="4"/>
  <c r="O39" i="4"/>
  <c r="O38" i="4"/>
  <c r="N38" i="4"/>
  <c r="N37" i="4"/>
  <c r="O37" i="4"/>
  <c r="O36" i="4"/>
  <c r="N36" i="4"/>
  <c r="N35" i="4"/>
  <c r="O35" i="4"/>
  <c r="N34" i="4"/>
  <c r="O34" i="4"/>
  <c r="O33" i="4"/>
  <c r="N33" i="4"/>
  <c r="N32" i="4"/>
  <c r="O32" i="4"/>
  <c r="O16" i="4"/>
  <c r="N16" i="4"/>
  <c r="O15" i="4"/>
  <c r="N15" i="4"/>
  <c r="N13" i="4"/>
  <c r="O13" i="4"/>
  <c r="O12" i="4"/>
  <c r="N12" i="4"/>
  <c r="O11" i="4"/>
  <c r="N11" i="4"/>
  <c r="O10" i="4"/>
  <c r="N10" i="4"/>
  <c r="O9" i="4"/>
  <c r="N9" i="4"/>
  <c r="N8" i="4"/>
  <c r="O8" i="4"/>
  <c r="N7" i="4"/>
  <c r="O7" i="4"/>
  <c r="U84" i="3"/>
  <c r="K173" i="4" s="1"/>
  <c r="L84" i="3"/>
  <c r="L83" i="3"/>
  <c r="U83" i="3"/>
  <c r="K172" i="4" s="1"/>
  <c r="U82" i="3"/>
  <c r="K171" i="4" s="1"/>
  <c r="L82" i="3"/>
  <c r="L81" i="3"/>
  <c r="U81" i="3"/>
  <c r="K170" i="4" s="1"/>
  <c r="U80" i="3"/>
  <c r="K169" i="4" s="1"/>
  <c r="L80" i="3"/>
  <c r="L79" i="3"/>
  <c r="U79" i="3"/>
  <c r="K168" i="4" s="1"/>
  <c r="U78" i="3"/>
  <c r="K167" i="4" s="1"/>
  <c r="L78" i="3"/>
  <c r="U77" i="3"/>
  <c r="K166" i="4" s="1"/>
  <c r="L77" i="3"/>
  <c r="L76" i="3"/>
  <c r="U76" i="3"/>
  <c r="K165" i="4" s="1"/>
  <c r="L75" i="3"/>
  <c r="U75" i="3"/>
  <c r="K164" i="4" s="1"/>
  <c r="U74" i="3"/>
  <c r="K163" i="4" s="1"/>
  <c r="L74" i="3"/>
  <c r="U73" i="3"/>
  <c r="K162" i="4" s="1"/>
  <c r="L73" i="3"/>
  <c r="L72" i="3"/>
  <c r="U72" i="3"/>
  <c r="K161" i="4" s="1"/>
  <c r="L71" i="3"/>
  <c r="U71" i="3"/>
  <c r="K160" i="4" s="1"/>
  <c r="L70" i="3"/>
  <c r="U70" i="3"/>
  <c r="K159" i="4" s="1"/>
  <c r="L69" i="3"/>
  <c r="U69" i="3"/>
  <c r="K158" i="4" s="1"/>
  <c r="L68" i="3"/>
  <c r="U68" i="3"/>
  <c r="K157" i="4" s="1"/>
  <c r="S67" i="3"/>
  <c r="T67" i="3" s="1"/>
  <c r="J156" i="4" s="1"/>
  <c r="I156" i="4"/>
  <c r="L67" i="3"/>
  <c r="U67" i="3"/>
  <c r="K156" i="4" s="1"/>
  <c r="G156" i="4"/>
  <c r="I155" i="4"/>
  <c r="S66" i="3"/>
  <c r="T66" i="3" s="1"/>
  <c r="J155" i="4" s="1"/>
  <c r="G155" i="4"/>
  <c r="U66" i="3"/>
  <c r="K155" i="4" s="1"/>
  <c r="L66" i="3"/>
  <c r="S65" i="3"/>
  <c r="T65" i="3" s="1"/>
  <c r="J154" i="4" s="1"/>
  <c r="I154" i="4"/>
  <c r="U65" i="3"/>
  <c r="K154" i="4" s="1"/>
  <c r="L65" i="3"/>
  <c r="G154" i="4"/>
  <c r="I153" i="4"/>
  <c r="S64" i="3"/>
  <c r="T64" i="3" s="1"/>
  <c r="J153" i="4" s="1"/>
  <c r="L64" i="3"/>
  <c r="G153" i="4"/>
  <c r="U64" i="3"/>
  <c r="K153" i="4" s="1"/>
  <c r="I152" i="4"/>
  <c r="S63" i="3"/>
  <c r="T63" i="3" s="1"/>
  <c r="J152" i="4" s="1"/>
  <c r="U63" i="3"/>
  <c r="K152" i="4" s="1"/>
  <c r="L63" i="3"/>
  <c r="G152" i="4"/>
  <c r="S62" i="3"/>
  <c r="T62" i="3" s="1"/>
  <c r="J151" i="4" s="1"/>
  <c r="I151" i="4"/>
  <c r="L62" i="3"/>
  <c r="G151" i="4"/>
  <c r="U62" i="3"/>
  <c r="K151" i="4" s="1"/>
  <c r="I150" i="4"/>
  <c r="S61" i="3"/>
  <c r="T61" i="3" s="1"/>
  <c r="J150" i="4" s="1"/>
  <c r="L61" i="3"/>
  <c r="U61" i="3"/>
  <c r="K150" i="4" s="1"/>
  <c r="G150" i="4"/>
  <c r="S60" i="3"/>
  <c r="T60" i="3" s="1"/>
  <c r="J149" i="4" s="1"/>
  <c r="I149" i="4"/>
  <c r="L60" i="3"/>
  <c r="G149" i="4"/>
  <c r="U60" i="3"/>
  <c r="K149" i="4" s="1"/>
  <c r="U57" i="3"/>
  <c r="K226" i="4" s="1"/>
  <c r="L57" i="3"/>
  <c r="U56" i="3"/>
  <c r="K225" i="4" s="1"/>
  <c r="L56" i="3"/>
  <c r="U55" i="3"/>
  <c r="K224" i="4" s="1"/>
  <c r="L55" i="3"/>
  <c r="U54" i="3"/>
  <c r="K223" i="4" s="1"/>
  <c r="L54" i="3"/>
  <c r="L53" i="3"/>
  <c r="U53" i="3"/>
  <c r="K222" i="4" s="1"/>
  <c r="U52" i="3"/>
  <c r="K221" i="4" s="1"/>
  <c r="L52" i="3"/>
  <c r="L51" i="3"/>
  <c r="U51" i="3"/>
  <c r="K220" i="4" s="1"/>
  <c r="U50" i="3"/>
  <c r="K219" i="4" s="1"/>
  <c r="L50" i="3"/>
  <c r="L49" i="3"/>
  <c r="U49" i="3"/>
  <c r="K218" i="4" s="1"/>
  <c r="L48" i="3"/>
  <c r="U48" i="3"/>
  <c r="K217" i="4" s="1"/>
  <c r="U47" i="3"/>
  <c r="K216" i="4" s="1"/>
  <c r="L47" i="3"/>
  <c r="U46" i="3"/>
  <c r="K215" i="4" s="1"/>
  <c r="L46" i="3"/>
  <c r="U45" i="3"/>
  <c r="K214" i="4" s="1"/>
  <c r="L45" i="3"/>
  <c r="L44" i="3"/>
  <c r="U44" i="3"/>
  <c r="K213" i="4" s="1"/>
  <c r="U43" i="3"/>
  <c r="K212" i="4" s="1"/>
  <c r="L43" i="3"/>
  <c r="L42" i="3"/>
  <c r="U42" i="3"/>
  <c r="K211" i="4" s="1"/>
  <c r="U41" i="3"/>
  <c r="K210" i="4" s="1"/>
  <c r="L41" i="3"/>
  <c r="U40" i="3"/>
  <c r="K209" i="4" s="1"/>
  <c r="L40" i="3"/>
  <c r="U39" i="3"/>
  <c r="K208" i="4" s="1"/>
  <c r="L39" i="3"/>
  <c r="S38" i="3"/>
  <c r="T38" i="3" s="1"/>
  <c r="J207" i="4" s="1"/>
  <c r="I207" i="4"/>
  <c r="G207" i="4"/>
  <c r="U38" i="3"/>
  <c r="K207" i="4" s="1"/>
  <c r="L38" i="3"/>
  <c r="I206" i="4"/>
  <c r="S37" i="3"/>
  <c r="T37" i="3" s="1"/>
  <c r="J206" i="4" s="1"/>
  <c r="G206" i="4"/>
  <c r="U37" i="3"/>
  <c r="K206" i="4" s="1"/>
  <c r="L37" i="3"/>
  <c r="I205" i="4"/>
  <c r="S36" i="3"/>
  <c r="T36" i="3" s="1"/>
  <c r="J205" i="4" s="1"/>
  <c r="G205" i="4"/>
  <c r="U36" i="3"/>
  <c r="K205" i="4" s="1"/>
  <c r="L36" i="3"/>
  <c r="I204" i="4"/>
  <c r="S35" i="3"/>
  <c r="T35" i="3" s="1"/>
  <c r="J204" i="4" s="1"/>
  <c r="G204" i="4"/>
  <c r="L35" i="3"/>
  <c r="U35" i="3"/>
  <c r="K204" i="4" s="1"/>
  <c r="I203" i="4"/>
  <c r="S34" i="3"/>
  <c r="T34" i="3" s="1"/>
  <c r="J203" i="4" s="1"/>
  <c r="G203" i="4"/>
  <c r="L34" i="3"/>
  <c r="U34" i="3"/>
  <c r="K203" i="4" s="1"/>
  <c r="I202" i="4"/>
  <c r="S33" i="3"/>
  <c r="T33" i="3" s="1"/>
  <c r="J202" i="4" s="1"/>
  <c r="U33" i="3"/>
  <c r="K202" i="4" s="1"/>
  <c r="L33" i="3"/>
  <c r="G202" i="4"/>
  <c r="I201" i="4"/>
  <c r="S32" i="3"/>
  <c r="T32" i="3" s="1"/>
  <c r="J201" i="4" s="1"/>
  <c r="G201" i="4"/>
  <c r="L32" i="3"/>
  <c r="U32" i="3"/>
  <c r="K201" i="4" s="1"/>
  <c r="I200" i="4"/>
  <c r="S31" i="3"/>
  <c r="T31" i="3" s="1"/>
  <c r="J200" i="4" s="1"/>
  <c r="L31" i="3"/>
  <c r="U31" i="3"/>
  <c r="K200" i="4" s="1"/>
  <c r="G200" i="4"/>
  <c r="S30" i="3"/>
  <c r="T30" i="3" s="1"/>
  <c r="J199" i="4" s="1"/>
  <c r="I199" i="4"/>
  <c r="G199" i="4"/>
  <c r="U30" i="3"/>
  <c r="K199" i="4" s="1"/>
  <c r="L30" i="3"/>
  <c r="S29" i="3"/>
  <c r="T29" i="3" s="1"/>
  <c r="J198" i="4" s="1"/>
  <c r="I198" i="4"/>
  <c r="L29" i="3"/>
  <c r="G198" i="4"/>
  <c r="U29" i="3"/>
  <c r="K198" i="4" s="1"/>
  <c r="S28" i="3"/>
  <c r="T28" i="3" s="1"/>
  <c r="J197" i="4" s="1"/>
  <c r="I197" i="4"/>
  <c r="L28" i="3"/>
  <c r="G197" i="4"/>
  <c r="U28" i="3"/>
  <c r="K197" i="4" s="1"/>
  <c r="I196" i="4"/>
  <c r="S27" i="3"/>
  <c r="T27" i="3" s="1"/>
  <c r="J196" i="4" s="1"/>
  <c r="L27" i="3"/>
  <c r="G196" i="4"/>
  <c r="U27" i="3"/>
  <c r="K196" i="4" s="1"/>
  <c r="I195" i="4"/>
  <c r="S26" i="3"/>
  <c r="T26" i="3" s="1"/>
  <c r="J195" i="4" s="1"/>
  <c r="G195" i="4"/>
  <c r="U26" i="3"/>
  <c r="K195" i="4" s="1"/>
  <c r="L26" i="3"/>
  <c r="S25" i="3"/>
  <c r="T25" i="3" s="1"/>
  <c r="J194" i="4" s="1"/>
  <c r="I194" i="4"/>
  <c r="L25" i="3"/>
  <c r="G194" i="4"/>
  <c r="U25" i="3"/>
  <c r="K194" i="4" s="1"/>
  <c r="L24" i="3"/>
  <c r="U24" i="3"/>
  <c r="K193" i="4" s="1"/>
  <c r="U23" i="3"/>
  <c r="K192" i="4" s="1"/>
  <c r="L23" i="3"/>
  <c r="L22" i="3"/>
  <c r="U22" i="3"/>
  <c r="K191" i="4" s="1"/>
  <c r="U21" i="3"/>
  <c r="K190" i="4" s="1"/>
  <c r="L21" i="3"/>
  <c r="U20" i="3"/>
  <c r="K189" i="4" s="1"/>
  <c r="L20" i="3"/>
  <c r="U19" i="3"/>
  <c r="K188" i="4" s="1"/>
  <c r="L19" i="3"/>
  <c r="L18" i="3"/>
  <c r="U18" i="3"/>
  <c r="K187" i="4" s="1"/>
  <c r="U17" i="3"/>
  <c r="K186" i="4" s="1"/>
  <c r="L17" i="3"/>
  <c r="U16" i="3"/>
  <c r="K185" i="4" s="1"/>
  <c r="L16" i="3"/>
  <c r="U15" i="3"/>
  <c r="K184" i="4" s="1"/>
  <c r="L15" i="3"/>
  <c r="U14" i="3"/>
  <c r="K183" i="4" s="1"/>
  <c r="L14" i="3"/>
  <c r="U13" i="3"/>
  <c r="K182" i="4" s="1"/>
  <c r="L13" i="3"/>
  <c r="U12" i="3"/>
  <c r="K181" i="4" s="1"/>
  <c r="L12" i="3"/>
  <c r="L11" i="3"/>
  <c r="U11" i="3"/>
  <c r="K180" i="4" s="1"/>
  <c r="U10" i="3"/>
  <c r="K179" i="4" s="1"/>
  <c r="L10" i="3"/>
  <c r="L9" i="3"/>
  <c r="U9" i="3"/>
  <c r="K178" i="4" s="1"/>
  <c r="U8" i="3"/>
  <c r="K177" i="4" s="1"/>
  <c r="L8" i="3"/>
  <c r="U5" i="3"/>
  <c r="L5" i="3"/>
  <c r="I122" i="4"/>
  <c r="S148" i="2"/>
  <c r="T148" i="2" s="1"/>
  <c r="J122" i="4" s="1"/>
  <c r="G122" i="4"/>
  <c r="U148" i="2"/>
  <c r="K122" i="4" s="1"/>
  <c r="L148" i="2"/>
  <c r="S147" i="2"/>
  <c r="T147" i="2" s="1"/>
  <c r="J121" i="4" s="1"/>
  <c r="I121" i="4"/>
  <c r="L147" i="2"/>
  <c r="G121" i="4"/>
  <c r="U147" i="2"/>
  <c r="K121" i="4" s="1"/>
  <c r="S146" i="2"/>
  <c r="T146" i="2" s="1"/>
  <c r="J120" i="4" s="1"/>
  <c r="I120" i="4"/>
  <c r="U146" i="2"/>
  <c r="K120" i="4" s="1"/>
  <c r="L146" i="2"/>
  <c r="G120" i="4"/>
  <c r="S145" i="2"/>
  <c r="T145" i="2" s="1"/>
  <c r="J119" i="4" s="1"/>
  <c r="I119" i="4"/>
  <c r="U145" i="2"/>
  <c r="K119" i="4" s="1"/>
  <c r="L145" i="2"/>
  <c r="G119" i="4"/>
  <c r="S144" i="2"/>
  <c r="T144" i="2" s="1"/>
  <c r="J118" i="4" s="1"/>
  <c r="I118" i="4"/>
  <c r="L144" i="2"/>
  <c r="U144" i="2"/>
  <c r="K118" i="4" s="1"/>
  <c r="G118" i="4"/>
  <c r="I117" i="4"/>
  <c r="S143" i="2"/>
  <c r="T143" i="2" s="1"/>
  <c r="J117" i="4" s="1"/>
  <c r="G117" i="4"/>
  <c r="L143" i="2"/>
  <c r="U143" i="2"/>
  <c r="K117" i="4" s="1"/>
  <c r="I116" i="4"/>
  <c r="S142" i="2"/>
  <c r="T142" i="2" s="1"/>
  <c r="J116" i="4" s="1"/>
  <c r="G116" i="4"/>
  <c r="U142" i="2"/>
  <c r="K116" i="4" s="1"/>
  <c r="L142" i="2"/>
  <c r="I115" i="4"/>
  <c r="S141" i="2"/>
  <c r="T141" i="2" s="1"/>
  <c r="J115" i="4" s="1"/>
  <c r="G115" i="4"/>
  <c r="U141" i="2"/>
  <c r="K115" i="4" s="1"/>
  <c r="L141" i="2"/>
  <c r="S140" i="2"/>
  <c r="T140" i="2" s="1"/>
  <c r="J114" i="4" s="1"/>
  <c r="I114" i="4"/>
  <c r="L140" i="2"/>
  <c r="G114" i="4"/>
  <c r="U140" i="2"/>
  <c r="K114" i="4" s="1"/>
  <c r="S139" i="2"/>
  <c r="T139" i="2" s="1"/>
  <c r="J113" i="4" s="1"/>
  <c r="I113" i="4"/>
  <c r="L139" i="2"/>
  <c r="U139" i="2"/>
  <c r="K113" i="4" s="1"/>
  <c r="G113" i="4"/>
  <c r="I112" i="4"/>
  <c r="S138" i="2"/>
  <c r="T138" i="2" s="1"/>
  <c r="J112" i="4" s="1"/>
  <c r="G112" i="4"/>
  <c r="L138" i="2"/>
  <c r="U138" i="2"/>
  <c r="K112" i="4" s="1"/>
  <c r="I111" i="4"/>
  <c r="S137" i="2"/>
  <c r="T137" i="2" s="1"/>
  <c r="J111" i="4" s="1"/>
  <c r="G111" i="4"/>
  <c r="L137" i="2"/>
  <c r="U137" i="2"/>
  <c r="K111" i="4" s="1"/>
  <c r="I110" i="4"/>
  <c r="S136" i="2"/>
  <c r="T136" i="2" s="1"/>
  <c r="J110" i="4" s="1"/>
  <c r="L136" i="2"/>
  <c r="U136" i="2"/>
  <c r="K110" i="4" s="1"/>
  <c r="G110" i="4"/>
  <c r="I109" i="4"/>
  <c r="S135" i="2"/>
  <c r="T135" i="2" s="1"/>
  <c r="J109" i="4" s="1"/>
  <c r="U135" i="2"/>
  <c r="K109" i="4" s="1"/>
  <c r="G109" i="4"/>
  <c r="L135" i="2"/>
  <c r="S134" i="2"/>
  <c r="T134" i="2" s="1"/>
  <c r="J108" i="4" s="1"/>
  <c r="I108" i="4"/>
  <c r="L134" i="2"/>
  <c r="U134" i="2"/>
  <c r="K108" i="4" s="1"/>
  <c r="G108" i="4"/>
  <c r="I107" i="4"/>
  <c r="S133" i="2"/>
  <c r="T133" i="2" s="1"/>
  <c r="J107" i="4" s="1"/>
  <c r="G107" i="4"/>
  <c r="L133" i="2"/>
  <c r="U133" i="2"/>
  <c r="K107" i="4" s="1"/>
  <c r="I106" i="4"/>
  <c r="U132" i="2"/>
  <c r="K106" i="4" s="1"/>
  <c r="S132" i="2"/>
  <c r="T132" i="2" s="1"/>
  <c r="J106" i="4" s="1"/>
  <c r="M132" i="2"/>
  <c r="H106" i="4" s="1"/>
  <c r="V132" i="2"/>
  <c r="W132" i="2" s="1"/>
  <c r="M106" i="4" s="1"/>
  <c r="U131" i="2"/>
  <c r="K105" i="4" s="1"/>
  <c r="L131" i="2"/>
  <c r="U130" i="2"/>
  <c r="K104" i="4" s="1"/>
  <c r="L130" i="2"/>
  <c r="L129" i="2"/>
  <c r="U129" i="2"/>
  <c r="K103" i="4" s="1"/>
  <c r="L125" i="2"/>
  <c r="U125" i="2"/>
  <c r="K145" i="4" s="1"/>
  <c r="U124" i="2"/>
  <c r="K144" i="4" s="1"/>
  <c r="L124" i="2"/>
  <c r="U123" i="2"/>
  <c r="K143" i="4" s="1"/>
  <c r="L123" i="2"/>
  <c r="L122" i="2"/>
  <c r="U122" i="2"/>
  <c r="K142" i="4" s="1"/>
  <c r="U121" i="2"/>
  <c r="K141" i="4" s="1"/>
  <c r="L121" i="2"/>
  <c r="U120" i="2"/>
  <c r="K140" i="4" s="1"/>
  <c r="L120" i="2"/>
  <c r="U119" i="2"/>
  <c r="K139" i="4" s="1"/>
  <c r="L119" i="2"/>
  <c r="U118" i="2"/>
  <c r="K138" i="4" s="1"/>
  <c r="L118" i="2"/>
  <c r="L117" i="2"/>
  <c r="U117" i="2"/>
  <c r="K137" i="4" s="1"/>
  <c r="L116" i="2"/>
  <c r="U116" i="2"/>
  <c r="K136" i="4" s="1"/>
  <c r="U115" i="2"/>
  <c r="K135" i="4" s="1"/>
  <c r="L115" i="2"/>
  <c r="U114" i="2"/>
  <c r="K134" i="4" s="1"/>
  <c r="L114" i="2"/>
  <c r="U113" i="2"/>
  <c r="K133" i="4" s="1"/>
  <c r="L113" i="2"/>
  <c r="U112" i="2"/>
  <c r="K132" i="4" s="1"/>
  <c r="L112" i="2"/>
  <c r="U111" i="2"/>
  <c r="K131" i="4" s="1"/>
  <c r="L111" i="2"/>
  <c r="U110" i="2"/>
  <c r="K130" i="4" s="1"/>
  <c r="L110" i="2"/>
  <c r="I129" i="4"/>
  <c r="S109" i="2"/>
  <c r="T109" i="2" s="1"/>
  <c r="J129" i="4" s="1"/>
  <c r="G129" i="4"/>
  <c r="U109" i="2"/>
  <c r="K129" i="4" s="1"/>
  <c r="L109" i="2"/>
  <c r="I128" i="4"/>
  <c r="S108" i="2"/>
  <c r="T108" i="2" s="1"/>
  <c r="J128" i="4" s="1"/>
  <c r="G128" i="4"/>
  <c r="U108" i="2"/>
  <c r="K128" i="4" s="1"/>
  <c r="L108" i="2"/>
  <c r="I127" i="4"/>
  <c r="S107" i="2"/>
  <c r="T107" i="2" s="1"/>
  <c r="J127" i="4" s="1"/>
  <c r="G127" i="4"/>
  <c r="L107" i="2"/>
  <c r="U107" i="2"/>
  <c r="K127" i="4" s="1"/>
  <c r="I126" i="4"/>
  <c r="S106" i="2"/>
  <c r="T106" i="2" s="1"/>
  <c r="J126" i="4" s="1"/>
  <c r="G126" i="4"/>
  <c r="L106" i="2"/>
  <c r="U106" i="2"/>
  <c r="K126" i="4" s="1"/>
  <c r="L102" i="2"/>
  <c r="G76" i="4"/>
  <c r="U102" i="2"/>
  <c r="K76" i="4" s="1"/>
  <c r="U101" i="2"/>
  <c r="K75" i="4" s="1"/>
  <c r="L101" i="2"/>
  <c r="U100" i="2"/>
  <c r="K74" i="4" s="1"/>
  <c r="L100" i="2"/>
  <c r="L99" i="2"/>
  <c r="U99" i="2"/>
  <c r="K73" i="4" s="1"/>
  <c r="L98" i="2"/>
  <c r="U98" i="2"/>
  <c r="K72" i="4" s="1"/>
  <c r="I71" i="4"/>
  <c r="S97" i="2"/>
  <c r="T97" i="2" s="1"/>
  <c r="J71" i="4" s="1"/>
  <c r="G71" i="4"/>
  <c r="L97" i="2"/>
  <c r="U97" i="2"/>
  <c r="K71" i="4" s="1"/>
  <c r="I70" i="4"/>
  <c r="S96" i="2"/>
  <c r="T96" i="2" s="1"/>
  <c r="J70" i="4" s="1"/>
  <c r="U96" i="2"/>
  <c r="K70" i="4" s="1"/>
  <c r="G70" i="4"/>
  <c r="L96" i="2"/>
  <c r="I69" i="4"/>
  <c r="S95" i="2"/>
  <c r="T95" i="2" s="1"/>
  <c r="J69" i="4" s="1"/>
  <c r="L95" i="2"/>
  <c r="G69" i="4"/>
  <c r="U95" i="2"/>
  <c r="K69" i="4" s="1"/>
  <c r="S94" i="2"/>
  <c r="T94" i="2" s="1"/>
  <c r="J68" i="4" s="1"/>
  <c r="I68" i="4"/>
  <c r="G68" i="4"/>
  <c r="L94" i="2"/>
  <c r="U94" i="2"/>
  <c r="K68" i="4" s="1"/>
  <c r="I67" i="4"/>
  <c r="S93" i="2"/>
  <c r="T93" i="2" s="1"/>
  <c r="J67" i="4" s="1"/>
  <c r="G67" i="4"/>
  <c r="U93" i="2"/>
  <c r="K67" i="4" s="1"/>
  <c r="L93" i="2"/>
  <c r="S92" i="2"/>
  <c r="T92" i="2" s="1"/>
  <c r="J66" i="4" s="1"/>
  <c r="I66" i="4"/>
  <c r="L92" i="2"/>
  <c r="U92" i="2"/>
  <c r="K66" i="4" s="1"/>
  <c r="G66" i="4"/>
  <c r="M91" i="2"/>
  <c r="H65" i="4" s="1"/>
  <c r="V91" i="2"/>
  <c r="W91" i="2" s="1"/>
  <c r="M65" i="4" s="1"/>
  <c r="L90" i="2"/>
  <c r="U90" i="2"/>
  <c r="K64" i="4" s="1"/>
  <c r="L89" i="2"/>
  <c r="U89" i="2"/>
  <c r="K63" i="4" s="1"/>
  <c r="L88" i="2"/>
  <c r="U88" i="2"/>
  <c r="K62" i="4" s="1"/>
  <c r="U87" i="2"/>
  <c r="K61" i="4" s="1"/>
  <c r="L87" i="2"/>
  <c r="U86" i="2"/>
  <c r="K60" i="4" s="1"/>
  <c r="L86" i="2"/>
  <c r="U85" i="2"/>
  <c r="K59" i="4" s="1"/>
  <c r="L85" i="2"/>
  <c r="U84" i="2"/>
  <c r="K58" i="4" s="1"/>
  <c r="L84" i="2"/>
  <c r="L83" i="2"/>
  <c r="U83" i="2"/>
  <c r="K57" i="4" s="1"/>
  <c r="L79" i="2"/>
  <c r="U79" i="2"/>
  <c r="K99" i="4" s="1"/>
  <c r="I98" i="4"/>
  <c r="S78" i="2"/>
  <c r="T78" i="2" s="1"/>
  <c r="J98" i="4" s="1"/>
  <c r="G98" i="4"/>
  <c r="L78" i="2"/>
  <c r="U78" i="2"/>
  <c r="K98" i="4" s="1"/>
  <c r="I97" i="4"/>
  <c r="S77" i="2"/>
  <c r="T77" i="2" s="1"/>
  <c r="J97" i="4" s="1"/>
  <c r="G97" i="4"/>
  <c r="U77" i="2"/>
  <c r="K97" i="4" s="1"/>
  <c r="L77" i="2"/>
  <c r="I96" i="4"/>
  <c r="S76" i="2"/>
  <c r="T76" i="2" s="1"/>
  <c r="J96" i="4" s="1"/>
  <c r="G96" i="4"/>
  <c r="U76" i="2"/>
  <c r="K96" i="4" s="1"/>
  <c r="L76" i="2"/>
  <c r="I95" i="4"/>
  <c r="S75" i="2"/>
  <c r="T75" i="2" s="1"/>
  <c r="J95" i="4" s="1"/>
  <c r="G95" i="4"/>
  <c r="L75" i="2"/>
  <c r="U75" i="2"/>
  <c r="K95" i="4" s="1"/>
  <c r="I94" i="4"/>
  <c r="S74" i="2"/>
  <c r="T74" i="2" s="1"/>
  <c r="J94" i="4" s="1"/>
  <c r="G94" i="4"/>
  <c r="U74" i="2"/>
  <c r="K94" i="4" s="1"/>
  <c r="L74" i="2"/>
  <c r="I93" i="4"/>
  <c r="S73" i="2"/>
  <c r="T73" i="2" s="1"/>
  <c r="J93" i="4" s="1"/>
  <c r="U73" i="2"/>
  <c r="K93" i="4" s="1"/>
  <c r="L73" i="2"/>
  <c r="G93" i="4"/>
  <c r="S72" i="2"/>
  <c r="T72" i="2" s="1"/>
  <c r="J92" i="4" s="1"/>
  <c r="I92" i="4"/>
  <c r="U72" i="2"/>
  <c r="K92" i="4" s="1"/>
  <c r="L72" i="2"/>
  <c r="G92" i="4"/>
  <c r="S71" i="2"/>
  <c r="T71" i="2" s="1"/>
  <c r="J91" i="4" s="1"/>
  <c r="I91" i="4"/>
  <c r="L71" i="2"/>
  <c r="U71" i="2"/>
  <c r="K91" i="4" s="1"/>
  <c r="G91" i="4"/>
  <c r="S70" i="2"/>
  <c r="T70" i="2" s="1"/>
  <c r="J90" i="4" s="1"/>
  <c r="I90" i="4"/>
  <c r="U70" i="2"/>
  <c r="K90" i="4" s="1"/>
  <c r="L70" i="2"/>
  <c r="G90" i="4"/>
  <c r="S69" i="2"/>
  <c r="T69" i="2" s="1"/>
  <c r="J89" i="4" s="1"/>
  <c r="I89" i="4"/>
  <c r="U69" i="2"/>
  <c r="K89" i="4" s="1"/>
  <c r="L69" i="2"/>
  <c r="G89" i="4"/>
  <c r="S68" i="2"/>
  <c r="T68" i="2" s="1"/>
  <c r="J88" i="4" s="1"/>
  <c r="I88" i="4"/>
  <c r="G88" i="4"/>
  <c r="U68" i="2"/>
  <c r="K88" i="4" s="1"/>
  <c r="L68" i="2"/>
  <c r="I87" i="4"/>
  <c r="S67" i="2"/>
  <c r="T67" i="2" s="1"/>
  <c r="J87" i="4" s="1"/>
  <c r="G87" i="4"/>
  <c r="L67" i="2"/>
  <c r="U67" i="2"/>
  <c r="K87" i="4" s="1"/>
  <c r="S66" i="2"/>
  <c r="T66" i="2" s="1"/>
  <c r="J86" i="4" s="1"/>
  <c r="I86" i="4"/>
  <c r="G86" i="4"/>
  <c r="U66" i="2"/>
  <c r="K86" i="4" s="1"/>
  <c r="L66" i="2"/>
  <c r="I85" i="4"/>
  <c r="S65" i="2"/>
  <c r="T65" i="2" s="1"/>
  <c r="J85" i="4" s="1"/>
  <c r="G85" i="4"/>
  <c r="U65" i="2"/>
  <c r="K85" i="4" s="1"/>
  <c r="L65" i="2"/>
  <c r="I84" i="4"/>
  <c r="S64" i="2"/>
  <c r="T64" i="2" s="1"/>
  <c r="J84" i="4" s="1"/>
  <c r="U64" i="2"/>
  <c r="K84" i="4" s="1"/>
  <c r="G84" i="4"/>
  <c r="L64" i="2"/>
  <c r="I83" i="4"/>
  <c r="S63" i="2"/>
  <c r="T63" i="2" s="1"/>
  <c r="J83" i="4" s="1"/>
  <c r="G83" i="4"/>
  <c r="L63" i="2"/>
  <c r="U63" i="2"/>
  <c r="K83" i="4" s="1"/>
  <c r="I82" i="4"/>
  <c r="S62" i="2"/>
  <c r="T62" i="2" s="1"/>
  <c r="J82" i="4" s="1"/>
  <c r="U62" i="2"/>
  <c r="K82" i="4" s="1"/>
  <c r="L62" i="2"/>
  <c r="G82" i="4"/>
  <c r="S61" i="2"/>
  <c r="T61" i="2" s="1"/>
  <c r="J81" i="4" s="1"/>
  <c r="I81" i="4"/>
  <c r="L61" i="2"/>
  <c r="G81" i="4"/>
  <c r="U61" i="2"/>
  <c r="K81" i="4" s="1"/>
  <c r="I80" i="4"/>
  <c r="S60" i="2"/>
  <c r="T60" i="2" s="1"/>
  <c r="J80" i="4" s="1"/>
  <c r="U60" i="2"/>
  <c r="K80" i="4" s="1"/>
  <c r="L60" i="2"/>
  <c r="G80" i="4"/>
  <c r="I41" i="4"/>
  <c r="S56" i="2"/>
  <c r="T56" i="2" s="1"/>
  <c r="J41" i="4" s="1"/>
  <c r="U56" i="2"/>
  <c r="K41" i="4" s="1"/>
  <c r="L56" i="2"/>
  <c r="G41" i="4"/>
  <c r="S55" i="2"/>
  <c r="T55" i="2" s="1"/>
  <c r="J40" i="4" s="1"/>
  <c r="I40" i="4"/>
  <c r="G40" i="4"/>
  <c r="L55" i="2"/>
  <c r="U55" i="2"/>
  <c r="K40" i="4" s="1"/>
  <c r="S54" i="2"/>
  <c r="T54" i="2" s="1"/>
  <c r="J39" i="4" s="1"/>
  <c r="I39" i="4"/>
  <c r="U54" i="2"/>
  <c r="K39" i="4" s="1"/>
  <c r="L54" i="2"/>
  <c r="G39" i="4"/>
  <c r="S53" i="2"/>
  <c r="T53" i="2" s="1"/>
  <c r="J38" i="4" s="1"/>
  <c r="I38" i="4"/>
  <c r="G38" i="4"/>
  <c r="U53" i="2"/>
  <c r="K38" i="4" s="1"/>
  <c r="L53" i="2"/>
  <c r="I37" i="4"/>
  <c r="S52" i="2"/>
  <c r="T52" i="2" s="1"/>
  <c r="J37" i="4" s="1"/>
  <c r="G37" i="4"/>
  <c r="U52" i="2"/>
  <c r="K37" i="4" s="1"/>
  <c r="L52" i="2"/>
  <c r="S51" i="2"/>
  <c r="T51" i="2" s="1"/>
  <c r="J36" i="4" s="1"/>
  <c r="I36" i="4"/>
  <c r="G36" i="4"/>
  <c r="U51" i="2"/>
  <c r="K36" i="4" s="1"/>
  <c r="L51" i="2"/>
  <c r="I35" i="4"/>
  <c r="S50" i="2"/>
  <c r="T50" i="2" s="1"/>
  <c r="J35" i="4" s="1"/>
  <c r="U50" i="2"/>
  <c r="K35" i="4" s="1"/>
  <c r="G35" i="4"/>
  <c r="L50" i="2"/>
  <c r="U49" i="2"/>
  <c r="K34" i="4" s="1"/>
  <c r="L49" i="2"/>
  <c r="U48" i="2"/>
  <c r="K33" i="4" s="1"/>
  <c r="L48" i="2"/>
  <c r="U47" i="2"/>
  <c r="K32" i="4" s="1"/>
  <c r="L47" i="2"/>
  <c r="U43" i="2"/>
  <c r="K53" i="4" s="1"/>
  <c r="L43" i="2"/>
  <c r="U42" i="2"/>
  <c r="K52" i="4" s="1"/>
  <c r="L42" i="2"/>
  <c r="L41" i="2"/>
  <c r="U41" i="2"/>
  <c r="K51" i="4" s="1"/>
  <c r="L40" i="2"/>
  <c r="U40" i="2"/>
  <c r="K50" i="4" s="1"/>
  <c r="L39" i="2"/>
  <c r="U39" i="2"/>
  <c r="K49" i="4" s="1"/>
  <c r="L38" i="2"/>
  <c r="U38" i="2"/>
  <c r="K48" i="4" s="1"/>
  <c r="U37" i="2"/>
  <c r="K47" i="4" s="1"/>
  <c r="L37" i="2"/>
  <c r="U36" i="2"/>
  <c r="K46" i="4" s="1"/>
  <c r="L36" i="2"/>
  <c r="G45" i="4"/>
  <c r="U35" i="2"/>
  <c r="K45" i="4" s="1"/>
  <c r="L35" i="2"/>
  <c r="S34" i="2"/>
  <c r="T34" i="2" s="1"/>
  <c r="J44" i="4" s="1"/>
  <c r="I44" i="4"/>
  <c r="U34" i="2"/>
  <c r="K44" i="4" s="1"/>
  <c r="G44" i="4"/>
  <c r="L34" i="2"/>
  <c r="U30" i="2"/>
  <c r="K16" i="4" s="1"/>
  <c r="L30" i="2"/>
  <c r="L29" i="2"/>
  <c r="U29" i="2"/>
  <c r="K15" i="4" s="1"/>
  <c r="S28" i="2"/>
  <c r="T28" i="2" s="1"/>
  <c r="J14" i="4" s="1"/>
  <c r="I14" i="4"/>
  <c r="L28" i="2"/>
  <c r="G14" i="4"/>
  <c r="U28" i="2"/>
  <c r="K14" i="4" s="1"/>
  <c r="I13" i="4"/>
  <c r="S27" i="2"/>
  <c r="T27" i="2" s="1"/>
  <c r="J13" i="4" s="1"/>
  <c r="U27" i="2"/>
  <c r="K13" i="4" s="1"/>
  <c r="G13" i="4"/>
  <c r="L27" i="2"/>
  <c r="I12" i="4"/>
  <c r="S26" i="2"/>
  <c r="T26" i="2" s="1"/>
  <c r="J12" i="4" s="1"/>
  <c r="G12" i="4"/>
  <c r="U26" i="2"/>
  <c r="K12" i="4" s="1"/>
  <c r="L26" i="2"/>
  <c r="I11" i="4"/>
  <c r="S25" i="2"/>
  <c r="T25" i="2" s="1"/>
  <c r="J11" i="4" s="1"/>
  <c r="G11" i="4"/>
  <c r="U25" i="2"/>
  <c r="K11" i="4" s="1"/>
  <c r="L25" i="2"/>
  <c r="I10" i="4"/>
  <c r="S24" i="2"/>
  <c r="T24" i="2" s="1"/>
  <c r="J10" i="4" s="1"/>
  <c r="G10" i="4"/>
  <c r="U24" i="2"/>
  <c r="K10" i="4" s="1"/>
  <c r="L24" i="2"/>
  <c r="I9" i="4"/>
  <c r="S23" i="2"/>
  <c r="T23" i="2" s="1"/>
  <c r="J9" i="4" s="1"/>
  <c r="G9" i="4"/>
  <c r="U23" i="2"/>
  <c r="K9" i="4" s="1"/>
  <c r="L23" i="2"/>
  <c r="I8" i="4"/>
  <c r="S22" i="2"/>
  <c r="T22" i="2" s="1"/>
  <c r="J8" i="4" s="1"/>
  <c r="L22" i="2"/>
  <c r="U22" i="2"/>
  <c r="K8" i="4" s="1"/>
  <c r="G8" i="4"/>
  <c r="S21" i="2"/>
  <c r="T21" i="2" s="1"/>
  <c r="J7" i="4" s="1"/>
  <c r="I7" i="4"/>
  <c r="U21" i="2"/>
  <c r="K7" i="4" s="1"/>
  <c r="L21" i="2"/>
  <c r="G7" i="4"/>
  <c r="L17" i="2"/>
  <c r="U17" i="2"/>
  <c r="K28" i="4" s="1"/>
  <c r="U16" i="2"/>
  <c r="K27" i="4" s="1"/>
  <c r="L16" i="2"/>
  <c r="U15" i="2"/>
  <c r="K26" i="4" s="1"/>
  <c r="L15" i="2"/>
  <c r="U14" i="2"/>
  <c r="K25" i="4" s="1"/>
  <c r="L14" i="2"/>
  <c r="U13" i="2"/>
  <c r="K24" i="4" s="1"/>
  <c r="L13" i="2"/>
  <c r="L12" i="2"/>
  <c r="U12" i="2"/>
  <c r="K23" i="4" s="1"/>
  <c r="U11" i="2"/>
  <c r="K22" i="4" s="1"/>
  <c r="L11" i="2"/>
  <c r="U10" i="2"/>
  <c r="K21" i="4" s="1"/>
  <c r="L10" i="2"/>
  <c r="L9" i="2"/>
  <c r="U9" i="2"/>
  <c r="K20" i="4" s="1"/>
  <c r="U8" i="2"/>
  <c r="K19" i="4" s="1"/>
  <c r="L8" i="2"/>
  <c r="L5" i="2"/>
  <c r="U5" i="2"/>
  <c r="M84" i="3" l="1"/>
  <c r="H173" i="4" s="1"/>
  <c r="V84" i="3"/>
  <c r="W84" i="3" s="1"/>
  <c r="M173" i="4" s="1"/>
  <c r="M83" i="3"/>
  <c r="H172" i="4" s="1"/>
  <c r="V83" i="3"/>
  <c r="W83" i="3" s="1"/>
  <c r="M172" i="4" s="1"/>
  <c r="M82" i="3"/>
  <c r="H171" i="4" s="1"/>
  <c r="V82" i="3"/>
  <c r="W82" i="3" s="1"/>
  <c r="M171" i="4" s="1"/>
  <c r="M81" i="3"/>
  <c r="H170" i="4" s="1"/>
  <c r="V81" i="3"/>
  <c r="W81" i="3" s="1"/>
  <c r="M170" i="4" s="1"/>
  <c r="M80" i="3"/>
  <c r="H169" i="4" s="1"/>
  <c r="V80" i="3"/>
  <c r="W80" i="3" s="1"/>
  <c r="M169" i="4" s="1"/>
  <c r="M79" i="3"/>
  <c r="H168" i="4" s="1"/>
  <c r="V79" i="3"/>
  <c r="W79" i="3" s="1"/>
  <c r="M168" i="4" s="1"/>
  <c r="M78" i="3"/>
  <c r="H167" i="4" s="1"/>
  <c r="V78" i="3"/>
  <c r="W78" i="3" s="1"/>
  <c r="M167" i="4" s="1"/>
  <c r="M77" i="3"/>
  <c r="H166" i="4" s="1"/>
  <c r="V77" i="3"/>
  <c r="W77" i="3" s="1"/>
  <c r="M166" i="4" s="1"/>
  <c r="V76" i="3"/>
  <c r="W76" i="3" s="1"/>
  <c r="M165" i="4" s="1"/>
  <c r="M76" i="3"/>
  <c r="H165" i="4" s="1"/>
  <c r="M75" i="3"/>
  <c r="H164" i="4" s="1"/>
  <c r="V75" i="3"/>
  <c r="W75" i="3" s="1"/>
  <c r="M164" i="4" s="1"/>
  <c r="V74" i="3"/>
  <c r="W74" i="3" s="1"/>
  <c r="M163" i="4" s="1"/>
  <c r="M74" i="3"/>
  <c r="H163" i="4" s="1"/>
  <c r="V73" i="3"/>
  <c r="W73" i="3" s="1"/>
  <c r="M162" i="4" s="1"/>
  <c r="M73" i="3"/>
  <c r="H162" i="4" s="1"/>
  <c r="V72" i="3"/>
  <c r="W72" i="3" s="1"/>
  <c r="M161" i="4" s="1"/>
  <c r="M72" i="3"/>
  <c r="H161" i="4" s="1"/>
  <c r="M71" i="3"/>
  <c r="H160" i="4" s="1"/>
  <c r="V71" i="3"/>
  <c r="W71" i="3" s="1"/>
  <c r="M160" i="4" s="1"/>
  <c r="M70" i="3"/>
  <c r="H159" i="4" s="1"/>
  <c r="V70" i="3"/>
  <c r="W70" i="3" s="1"/>
  <c r="M159" i="4" s="1"/>
  <c r="V69" i="3"/>
  <c r="W69" i="3" s="1"/>
  <c r="M158" i="4" s="1"/>
  <c r="M69" i="3"/>
  <c r="H158" i="4" s="1"/>
  <c r="M68" i="3"/>
  <c r="H157" i="4" s="1"/>
  <c r="V68" i="3"/>
  <c r="W68" i="3" s="1"/>
  <c r="M157" i="4" s="1"/>
  <c r="V67" i="3"/>
  <c r="W67" i="3" s="1"/>
  <c r="M156" i="4" s="1"/>
  <c r="M67" i="3"/>
  <c r="H156" i="4" s="1"/>
  <c r="M66" i="3"/>
  <c r="H155" i="4" s="1"/>
  <c r="V66" i="3"/>
  <c r="W66" i="3" s="1"/>
  <c r="M155" i="4" s="1"/>
  <c r="V65" i="3"/>
  <c r="W65" i="3" s="1"/>
  <c r="M154" i="4" s="1"/>
  <c r="M65" i="3"/>
  <c r="H154" i="4" s="1"/>
  <c r="V64" i="3"/>
  <c r="W64" i="3" s="1"/>
  <c r="M153" i="4" s="1"/>
  <c r="M64" i="3"/>
  <c r="H153" i="4" s="1"/>
  <c r="V63" i="3"/>
  <c r="W63" i="3" s="1"/>
  <c r="M152" i="4" s="1"/>
  <c r="M63" i="3"/>
  <c r="H152" i="4" s="1"/>
  <c r="M62" i="3"/>
  <c r="H151" i="4" s="1"/>
  <c r="V62" i="3"/>
  <c r="W62" i="3" s="1"/>
  <c r="M151" i="4" s="1"/>
  <c r="M61" i="3"/>
  <c r="H150" i="4" s="1"/>
  <c r="V61" i="3"/>
  <c r="W61" i="3" s="1"/>
  <c r="M150" i="4" s="1"/>
  <c r="M60" i="3"/>
  <c r="H149" i="4" s="1"/>
  <c r="V60" i="3"/>
  <c r="W60" i="3" s="1"/>
  <c r="M149" i="4" s="1"/>
  <c r="M57" i="3"/>
  <c r="H226" i="4" s="1"/>
  <c r="V57" i="3"/>
  <c r="W57" i="3" s="1"/>
  <c r="M226" i="4" s="1"/>
  <c r="M56" i="3"/>
  <c r="H225" i="4" s="1"/>
  <c r="V56" i="3"/>
  <c r="W56" i="3" s="1"/>
  <c r="M225" i="4" s="1"/>
  <c r="M55" i="3"/>
  <c r="H224" i="4" s="1"/>
  <c r="V55" i="3"/>
  <c r="W55" i="3" s="1"/>
  <c r="M224" i="4" s="1"/>
  <c r="M54" i="3"/>
  <c r="H223" i="4" s="1"/>
  <c r="V54" i="3"/>
  <c r="W54" i="3" s="1"/>
  <c r="M223" i="4" s="1"/>
  <c r="M53" i="3"/>
  <c r="H222" i="4" s="1"/>
  <c r="V53" i="3"/>
  <c r="W53" i="3" s="1"/>
  <c r="M222" i="4" s="1"/>
  <c r="M52" i="3"/>
  <c r="H221" i="4" s="1"/>
  <c r="V52" i="3"/>
  <c r="W52" i="3" s="1"/>
  <c r="M221" i="4" s="1"/>
  <c r="M51" i="3"/>
  <c r="H220" i="4" s="1"/>
  <c r="V51" i="3"/>
  <c r="W51" i="3" s="1"/>
  <c r="M220" i="4" s="1"/>
  <c r="M50" i="3"/>
  <c r="H219" i="4" s="1"/>
  <c r="V50" i="3"/>
  <c r="W50" i="3" s="1"/>
  <c r="M219" i="4" s="1"/>
  <c r="M49" i="3"/>
  <c r="H218" i="4" s="1"/>
  <c r="V49" i="3"/>
  <c r="W49" i="3" s="1"/>
  <c r="M218" i="4" s="1"/>
  <c r="M48" i="3"/>
  <c r="H217" i="4" s="1"/>
  <c r="V48" i="3"/>
  <c r="W48" i="3" s="1"/>
  <c r="M217" i="4" s="1"/>
  <c r="M47" i="3"/>
  <c r="H216" i="4" s="1"/>
  <c r="V47" i="3"/>
  <c r="W47" i="3" s="1"/>
  <c r="M216" i="4" s="1"/>
  <c r="M46" i="3"/>
  <c r="H215" i="4" s="1"/>
  <c r="V46" i="3"/>
  <c r="W46" i="3" s="1"/>
  <c r="M215" i="4" s="1"/>
  <c r="M45" i="3"/>
  <c r="H214" i="4" s="1"/>
  <c r="V45" i="3"/>
  <c r="W45" i="3" s="1"/>
  <c r="M214" i="4" s="1"/>
  <c r="M44" i="3"/>
  <c r="H213" i="4" s="1"/>
  <c r="V44" i="3"/>
  <c r="W44" i="3" s="1"/>
  <c r="M213" i="4" s="1"/>
  <c r="M43" i="3"/>
  <c r="H212" i="4" s="1"/>
  <c r="V43" i="3"/>
  <c r="W43" i="3" s="1"/>
  <c r="M212" i="4" s="1"/>
  <c r="M42" i="3"/>
  <c r="H211" i="4" s="1"/>
  <c r="V42" i="3"/>
  <c r="W42" i="3" s="1"/>
  <c r="M211" i="4" s="1"/>
  <c r="M41" i="3"/>
  <c r="H210" i="4" s="1"/>
  <c r="V41" i="3"/>
  <c r="W41" i="3" s="1"/>
  <c r="M210" i="4" s="1"/>
  <c r="M40" i="3"/>
  <c r="H209" i="4" s="1"/>
  <c r="V40" i="3"/>
  <c r="W40" i="3" s="1"/>
  <c r="M209" i="4" s="1"/>
  <c r="M39" i="3"/>
  <c r="H208" i="4" s="1"/>
  <c r="V39" i="3"/>
  <c r="W39" i="3" s="1"/>
  <c r="M208" i="4" s="1"/>
  <c r="M38" i="3"/>
  <c r="H207" i="4" s="1"/>
  <c r="V38" i="3"/>
  <c r="W38" i="3" s="1"/>
  <c r="M207" i="4" s="1"/>
  <c r="M37" i="3"/>
  <c r="H206" i="4" s="1"/>
  <c r="V37" i="3"/>
  <c r="W37" i="3" s="1"/>
  <c r="M206" i="4" s="1"/>
  <c r="M36" i="3"/>
  <c r="H205" i="4" s="1"/>
  <c r="V36" i="3"/>
  <c r="W36" i="3" s="1"/>
  <c r="M205" i="4" s="1"/>
  <c r="M35" i="3"/>
  <c r="H204" i="4" s="1"/>
  <c r="V35" i="3"/>
  <c r="W35" i="3" s="1"/>
  <c r="M204" i="4" s="1"/>
  <c r="M34" i="3"/>
  <c r="H203" i="4" s="1"/>
  <c r="V34" i="3"/>
  <c r="W34" i="3" s="1"/>
  <c r="M203" i="4" s="1"/>
  <c r="M33" i="3"/>
  <c r="H202" i="4" s="1"/>
  <c r="V33" i="3"/>
  <c r="W33" i="3" s="1"/>
  <c r="M202" i="4" s="1"/>
  <c r="M32" i="3"/>
  <c r="H201" i="4" s="1"/>
  <c r="V32" i="3"/>
  <c r="W32" i="3" s="1"/>
  <c r="M201" i="4" s="1"/>
  <c r="M31" i="3"/>
  <c r="H200" i="4" s="1"/>
  <c r="V31" i="3"/>
  <c r="W31" i="3" s="1"/>
  <c r="M200" i="4" s="1"/>
  <c r="V30" i="3"/>
  <c r="W30" i="3" s="1"/>
  <c r="M199" i="4" s="1"/>
  <c r="M30" i="3"/>
  <c r="H199" i="4" s="1"/>
  <c r="M29" i="3"/>
  <c r="H198" i="4" s="1"/>
  <c r="V29" i="3"/>
  <c r="W29" i="3" s="1"/>
  <c r="M198" i="4" s="1"/>
  <c r="V28" i="3"/>
  <c r="W28" i="3" s="1"/>
  <c r="M197" i="4" s="1"/>
  <c r="M28" i="3"/>
  <c r="H197" i="4" s="1"/>
  <c r="M27" i="3"/>
  <c r="H196" i="4" s="1"/>
  <c r="V27" i="3"/>
  <c r="W27" i="3" s="1"/>
  <c r="M196" i="4" s="1"/>
  <c r="V26" i="3"/>
  <c r="W26" i="3" s="1"/>
  <c r="M195" i="4" s="1"/>
  <c r="M26" i="3"/>
  <c r="H195" i="4" s="1"/>
  <c r="V25" i="3"/>
  <c r="W25" i="3" s="1"/>
  <c r="M194" i="4" s="1"/>
  <c r="M25" i="3"/>
  <c r="H194" i="4" s="1"/>
  <c r="M24" i="3"/>
  <c r="H193" i="4" s="1"/>
  <c r="V24" i="3"/>
  <c r="W24" i="3" s="1"/>
  <c r="M193" i="4" s="1"/>
  <c r="M23" i="3"/>
  <c r="H192" i="4" s="1"/>
  <c r="V23" i="3"/>
  <c r="W23" i="3" s="1"/>
  <c r="M192" i="4" s="1"/>
  <c r="M22" i="3"/>
  <c r="H191" i="4" s="1"/>
  <c r="V22" i="3"/>
  <c r="W22" i="3" s="1"/>
  <c r="M191" i="4" s="1"/>
  <c r="M21" i="3"/>
  <c r="H190" i="4" s="1"/>
  <c r="V21" i="3"/>
  <c r="W21" i="3" s="1"/>
  <c r="M190" i="4" s="1"/>
  <c r="M20" i="3"/>
  <c r="H189" i="4" s="1"/>
  <c r="V20" i="3"/>
  <c r="W20" i="3" s="1"/>
  <c r="M189" i="4" s="1"/>
  <c r="M19" i="3"/>
  <c r="H188" i="4" s="1"/>
  <c r="V19" i="3"/>
  <c r="W19" i="3" s="1"/>
  <c r="M188" i="4" s="1"/>
  <c r="M18" i="3"/>
  <c r="H187" i="4" s="1"/>
  <c r="V18" i="3"/>
  <c r="W18" i="3" s="1"/>
  <c r="M187" i="4" s="1"/>
  <c r="M17" i="3"/>
  <c r="H186" i="4" s="1"/>
  <c r="V17" i="3"/>
  <c r="W17" i="3" s="1"/>
  <c r="M186" i="4" s="1"/>
  <c r="M16" i="3"/>
  <c r="H185" i="4" s="1"/>
  <c r="V16" i="3"/>
  <c r="W16" i="3" s="1"/>
  <c r="M185" i="4" s="1"/>
  <c r="M15" i="3"/>
  <c r="H184" i="4" s="1"/>
  <c r="V15" i="3"/>
  <c r="W15" i="3" s="1"/>
  <c r="M184" i="4" s="1"/>
  <c r="M14" i="3"/>
  <c r="H183" i="4" s="1"/>
  <c r="V14" i="3"/>
  <c r="W14" i="3" s="1"/>
  <c r="M183" i="4" s="1"/>
  <c r="M13" i="3"/>
  <c r="H182" i="4" s="1"/>
  <c r="V13" i="3"/>
  <c r="W13" i="3" s="1"/>
  <c r="M182" i="4" s="1"/>
  <c r="M12" i="3"/>
  <c r="H181" i="4" s="1"/>
  <c r="V12" i="3"/>
  <c r="W12" i="3" s="1"/>
  <c r="M181" i="4" s="1"/>
  <c r="M11" i="3"/>
  <c r="H180" i="4" s="1"/>
  <c r="V11" i="3"/>
  <c r="W11" i="3" s="1"/>
  <c r="M180" i="4" s="1"/>
  <c r="M10" i="3"/>
  <c r="H179" i="4" s="1"/>
  <c r="V10" i="3"/>
  <c r="W10" i="3" s="1"/>
  <c r="M179" i="4" s="1"/>
  <c r="M9" i="3"/>
  <c r="H178" i="4" s="1"/>
  <c r="V9" i="3"/>
  <c r="W9" i="3" s="1"/>
  <c r="M178" i="4" s="1"/>
  <c r="M8" i="3"/>
  <c r="H177" i="4" s="1"/>
  <c r="V8" i="3"/>
  <c r="W8" i="3" s="1"/>
  <c r="M177" i="4" s="1"/>
  <c r="M5" i="3"/>
  <c r="V5" i="3"/>
  <c r="W5" i="3" s="1"/>
  <c r="M148" i="2"/>
  <c r="H122" i="4" s="1"/>
  <c r="V148" i="2"/>
  <c r="W148" i="2" s="1"/>
  <c r="M122" i="4" s="1"/>
  <c r="M147" i="2"/>
  <c r="H121" i="4" s="1"/>
  <c r="V147" i="2"/>
  <c r="W147" i="2" s="1"/>
  <c r="M121" i="4" s="1"/>
  <c r="M146" i="2"/>
  <c r="H120" i="4" s="1"/>
  <c r="V146" i="2"/>
  <c r="W146" i="2" s="1"/>
  <c r="M120" i="4" s="1"/>
  <c r="M145" i="2"/>
  <c r="H119" i="4" s="1"/>
  <c r="V145" i="2"/>
  <c r="W145" i="2" s="1"/>
  <c r="M119" i="4" s="1"/>
  <c r="M144" i="2"/>
  <c r="H118" i="4" s="1"/>
  <c r="V144" i="2"/>
  <c r="W144" i="2" s="1"/>
  <c r="M118" i="4" s="1"/>
  <c r="M143" i="2"/>
  <c r="H117" i="4" s="1"/>
  <c r="V143" i="2"/>
  <c r="W143" i="2" s="1"/>
  <c r="M117" i="4" s="1"/>
  <c r="M142" i="2"/>
  <c r="H116" i="4" s="1"/>
  <c r="V142" i="2"/>
  <c r="W142" i="2" s="1"/>
  <c r="M116" i="4" s="1"/>
  <c r="M141" i="2"/>
  <c r="H115" i="4" s="1"/>
  <c r="V141" i="2"/>
  <c r="W141" i="2" s="1"/>
  <c r="M115" i="4" s="1"/>
  <c r="M140" i="2"/>
  <c r="H114" i="4" s="1"/>
  <c r="V140" i="2"/>
  <c r="W140" i="2" s="1"/>
  <c r="M114" i="4" s="1"/>
  <c r="M139" i="2"/>
  <c r="H113" i="4" s="1"/>
  <c r="V139" i="2"/>
  <c r="W139" i="2" s="1"/>
  <c r="M113" i="4" s="1"/>
  <c r="M138" i="2"/>
  <c r="H112" i="4" s="1"/>
  <c r="V138" i="2"/>
  <c r="W138" i="2" s="1"/>
  <c r="M112" i="4" s="1"/>
  <c r="M137" i="2"/>
  <c r="H111" i="4" s="1"/>
  <c r="V137" i="2"/>
  <c r="W137" i="2" s="1"/>
  <c r="M111" i="4" s="1"/>
  <c r="M136" i="2"/>
  <c r="H110" i="4" s="1"/>
  <c r="V136" i="2"/>
  <c r="W136" i="2" s="1"/>
  <c r="M110" i="4" s="1"/>
  <c r="M135" i="2"/>
  <c r="H109" i="4" s="1"/>
  <c r="V135" i="2"/>
  <c r="W135" i="2" s="1"/>
  <c r="M109" i="4" s="1"/>
  <c r="M134" i="2"/>
  <c r="H108" i="4" s="1"/>
  <c r="V134" i="2"/>
  <c r="W134" i="2" s="1"/>
  <c r="M108" i="4" s="1"/>
  <c r="M133" i="2"/>
  <c r="H107" i="4" s="1"/>
  <c r="V133" i="2"/>
  <c r="W133" i="2" s="1"/>
  <c r="M107" i="4" s="1"/>
  <c r="M131" i="2"/>
  <c r="H105" i="4" s="1"/>
  <c r="V131" i="2"/>
  <c r="W131" i="2" s="1"/>
  <c r="M105" i="4" s="1"/>
  <c r="M130" i="2"/>
  <c r="H104" i="4" s="1"/>
  <c r="V130" i="2"/>
  <c r="W130" i="2" s="1"/>
  <c r="M104" i="4" s="1"/>
  <c r="M129" i="2"/>
  <c r="H103" i="4" s="1"/>
  <c r="V129" i="2"/>
  <c r="W129" i="2" s="1"/>
  <c r="M103" i="4" s="1"/>
  <c r="M125" i="2"/>
  <c r="H145" i="4" s="1"/>
  <c r="V125" i="2"/>
  <c r="W125" i="2" s="1"/>
  <c r="M145" i="4" s="1"/>
  <c r="M124" i="2"/>
  <c r="H144" i="4" s="1"/>
  <c r="V124" i="2"/>
  <c r="W124" i="2" s="1"/>
  <c r="M144" i="4" s="1"/>
  <c r="M123" i="2"/>
  <c r="H143" i="4" s="1"/>
  <c r="V123" i="2"/>
  <c r="W123" i="2" s="1"/>
  <c r="M143" i="4" s="1"/>
  <c r="M122" i="2"/>
  <c r="H142" i="4" s="1"/>
  <c r="V122" i="2"/>
  <c r="W122" i="2" s="1"/>
  <c r="M142" i="4" s="1"/>
  <c r="M121" i="2"/>
  <c r="H141" i="4" s="1"/>
  <c r="V121" i="2"/>
  <c r="W121" i="2" s="1"/>
  <c r="M141" i="4" s="1"/>
  <c r="M120" i="2"/>
  <c r="H140" i="4" s="1"/>
  <c r="V120" i="2"/>
  <c r="W120" i="2" s="1"/>
  <c r="M140" i="4" s="1"/>
  <c r="M119" i="2"/>
  <c r="H139" i="4" s="1"/>
  <c r="V119" i="2"/>
  <c r="W119" i="2" s="1"/>
  <c r="M139" i="4" s="1"/>
  <c r="M118" i="2"/>
  <c r="H138" i="4" s="1"/>
  <c r="V118" i="2"/>
  <c r="W118" i="2" s="1"/>
  <c r="M138" i="4" s="1"/>
  <c r="M117" i="2"/>
  <c r="H137" i="4" s="1"/>
  <c r="V117" i="2"/>
  <c r="W117" i="2" s="1"/>
  <c r="M137" i="4" s="1"/>
  <c r="M116" i="2"/>
  <c r="H136" i="4" s="1"/>
  <c r="V116" i="2"/>
  <c r="W116" i="2" s="1"/>
  <c r="M136" i="4" s="1"/>
  <c r="M115" i="2"/>
  <c r="H135" i="4" s="1"/>
  <c r="V115" i="2"/>
  <c r="W115" i="2" s="1"/>
  <c r="M135" i="4" s="1"/>
  <c r="M114" i="2"/>
  <c r="H134" i="4" s="1"/>
  <c r="V114" i="2"/>
  <c r="W114" i="2" s="1"/>
  <c r="M134" i="4" s="1"/>
  <c r="M113" i="2"/>
  <c r="H133" i="4" s="1"/>
  <c r="V113" i="2"/>
  <c r="W113" i="2" s="1"/>
  <c r="M133" i="4" s="1"/>
  <c r="M112" i="2"/>
  <c r="H132" i="4" s="1"/>
  <c r="V112" i="2"/>
  <c r="W112" i="2" s="1"/>
  <c r="M132" i="4" s="1"/>
  <c r="M111" i="2"/>
  <c r="H131" i="4" s="1"/>
  <c r="V111" i="2"/>
  <c r="W111" i="2" s="1"/>
  <c r="M131" i="4" s="1"/>
  <c r="M110" i="2"/>
  <c r="H130" i="4" s="1"/>
  <c r="V110" i="2"/>
  <c r="W110" i="2" s="1"/>
  <c r="M130" i="4" s="1"/>
  <c r="M109" i="2"/>
  <c r="H129" i="4" s="1"/>
  <c r="V109" i="2"/>
  <c r="W109" i="2" s="1"/>
  <c r="M129" i="4" s="1"/>
  <c r="M108" i="2"/>
  <c r="H128" i="4" s="1"/>
  <c r="V108" i="2"/>
  <c r="W108" i="2" s="1"/>
  <c r="M128" i="4" s="1"/>
  <c r="M107" i="2"/>
  <c r="H127" i="4" s="1"/>
  <c r="V107" i="2"/>
  <c r="W107" i="2" s="1"/>
  <c r="M127" i="4" s="1"/>
  <c r="M106" i="2"/>
  <c r="H126" i="4" s="1"/>
  <c r="V106" i="2"/>
  <c r="W106" i="2" s="1"/>
  <c r="M126" i="4" s="1"/>
  <c r="M102" i="2"/>
  <c r="H76" i="4" s="1"/>
  <c r="V102" i="2"/>
  <c r="W102" i="2" s="1"/>
  <c r="M76" i="4" s="1"/>
  <c r="M101" i="2"/>
  <c r="H75" i="4" s="1"/>
  <c r="V101" i="2"/>
  <c r="W101" i="2" s="1"/>
  <c r="M75" i="4" s="1"/>
  <c r="M100" i="2"/>
  <c r="H74" i="4" s="1"/>
  <c r="V100" i="2"/>
  <c r="W100" i="2" s="1"/>
  <c r="M74" i="4" s="1"/>
  <c r="M99" i="2"/>
  <c r="H73" i="4" s="1"/>
  <c r="V99" i="2"/>
  <c r="W99" i="2" s="1"/>
  <c r="M73" i="4" s="1"/>
  <c r="M98" i="2"/>
  <c r="H72" i="4" s="1"/>
  <c r="V98" i="2"/>
  <c r="W98" i="2" s="1"/>
  <c r="M72" i="4" s="1"/>
  <c r="M97" i="2"/>
  <c r="H71" i="4" s="1"/>
  <c r="V97" i="2"/>
  <c r="W97" i="2" s="1"/>
  <c r="M71" i="4" s="1"/>
  <c r="M96" i="2"/>
  <c r="H70" i="4" s="1"/>
  <c r="V96" i="2"/>
  <c r="W96" i="2" s="1"/>
  <c r="M70" i="4" s="1"/>
  <c r="M95" i="2"/>
  <c r="H69" i="4" s="1"/>
  <c r="V95" i="2"/>
  <c r="W95" i="2" s="1"/>
  <c r="M69" i="4" s="1"/>
  <c r="M94" i="2"/>
  <c r="H68" i="4" s="1"/>
  <c r="V94" i="2"/>
  <c r="W94" i="2" s="1"/>
  <c r="M68" i="4" s="1"/>
  <c r="M93" i="2"/>
  <c r="H67" i="4" s="1"/>
  <c r="V93" i="2"/>
  <c r="W93" i="2" s="1"/>
  <c r="M67" i="4" s="1"/>
  <c r="M92" i="2"/>
  <c r="H66" i="4" s="1"/>
  <c r="V92" i="2"/>
  <c r="W92" i="2" s="1"/>
  <c r="M66" i="4" s="1"/>
  <c r="M90" i="2"/>
  <c r="H64" i="4" s="1"/>
  <c r="V90" i="2"/>
  <c r="W90" i="2" s="1"/>
  <c r="M64" i="4" s="1"/>
  <c r="M89" i="2"/>
  <c r="H63" i="4" s="1"/>
  <c r="V89" i="2"/>
  <c r="W89" i="2" s="1"/>
  <c r="M63" i="4" s="1"/>
  <c r="M88" i="2"/>
  <c r="H62" i="4" s="1"/>
  <c r="V88" i="2"/>
  <c r="W88" i="2" s="1"/>
  <c r="M62" i="4" s="1"/>
  <c r="M87" i="2"/>
  <c r="H61" i="4" s="1"/>
  <c r="V87" i="2"/>
  <c r="W87" i="2" s="1"/>
  <c r="M61" i="4" s="1"/>
  <c r="M86" i="2"/>
  <c r="H60" i="4" s="1"/>
  <c r="V86" i="2"/>
  <c r="W86" i="2" s="1"/>
  <c r="M60" i="4" s="1"/>
  <c r="M85" i="2"/>
  <c r="H59" i="4" s="1"/>
  <c r="V85" i="2"/>
  <c r="W85" i="2" s="1"/>
  <c r="M59" i="4" s="1"/>
  <c r="M84" i="2"/>
  <c r="H58" i="4" s="1"/>
  <c r="V84" i="2"/>
  <c r="W84" i="2" s="1"/>
  <c r="M58" i="4" s="1"/>
  <c r="M83" i="2"/>
  <c r="H57" i="4" s="1"/>
  <c r="V83" i="2"/>
  <c r="W83" i="2" s="1"/>
  <c r="M57" i="4" s="1"/>
  <c r="M79" i="2"/>
  <c r="H99" i="4" s="1"/>
  <c r="V79" i="2"/>
  <c r="W79" i="2" s="1"/>
  <c r="M99" i="4" s="1"/>
  <c r="M78" i="2"/>
  <c r="H98" i="4" s="1"/>
  <c r="V78" i="2"/>
  <c r="W78" i="2" s="1"/>
  <c r="M98" i="4" s="1"/>
  <c r="M77" i="2"/>
  <c r="H97" i="4" s="1"/>
  <c r="V77" i="2"/>
  <c r="W77" i="2" s="1"/>
  <c r="M97" i="4" s="1"/>
  <c r="M76" i="2"/>
  <c r="H96" i="4" s="1"/>
  <c r="V76" i="2"/>
  <c r="W76" i="2" s="1"/>
  <c r="M96" i="4" s="1"/>
  <c r="M75" i="2"/>
  <c r="H95" i="4" s="1"/>
  <c r="V75" i="2"/>
  <c r="W75" i="2" s="1"/>
  <c r="M95" i="4" s="1"/>
  <c r="M74" i="2"/>
  <c r="H94" i="4" s="1"/>
  <c r="V74" i="2"/>
  <c r="W74" i="2" s="1"/>
  <c r="M94" i="4" s="1"/>
  <c r="M73" i="2"/>
  <c r="H93" i="4" s="1"/>
  <c r="V73" i="2"/>
  <c r="W73" i="2" s="1"/>
  <c r="M93" i="4" s="1"/>
  <c r="M72" i="2"/>
  <c r="H92" i="4" s="1"/>
  <c r="V72" i="2"/>
  <c r="W72" i="2" s="1"/>
  <c r="M92" i="4" s="1"/>
  <c r="M71" i="2"/>
  <c r="H91" i="4" s="1"/>
  <c r="V71" i="2"/>
  <c r="W71" i="2" s="1"/>
  <c r="M91" i="4" s="1"/>
  <c r="M70" i="2"/>
  <c r="H90" i="4" s="1"/>
  <c r="V70" i="2"/>
  <c r="W70" i="2" s="1"/>
  <c r="M90" i="4" s="1"/>
  <c r="M69" i="2"/>
  <c r="H89" i="4" s="1"/>
  <c r="V69" i="2"/>
  <c r="W69" i="2" s="1"/>
  <c r="M89" i="4" s="1"/>
  <c r="M68" i="2"/>
  <c r="H88" i="4" s="1"/>
  <c r="V68" i="2"/>
  <c r="W68" i="2" s="1"/>
  <c r="M88" i="4" s="1"/>
  <c r="M67" i="2"/>
  <c r="H87" i="4" s="1"/>
  <c r="V67" i="2"/>
  <c r="W67" i="2" s="1"/>
  <c r="M87" i="4" s="1"/>
  <c r="M66" i="2"/>
  <c r="H86" i="4" s="1"/>
  <c r="V66" i="2"/>
  <c r="W66" i="2" s="1"/>
  <c r="M86" i="4" s="1"/>
  <c r="M65" i="2"/>
  <c r="H85" i="4" s="1"/>
  <c r="V65" i="2"/>
  <c r="W65" i="2" s="1"/>
  <c r="M85" i="4" s="1"/>
  <c r="M64" i="2"/>
  <c r="H84" i="4" s="1"/>
  <c r="V64" i="2"/>
  <c r="W64" i="2" s="1"/>
  <c r="M84" i="4" s="1"/>
  <c r="M63" i="2"/>
  <c r="H83" i="4" s="1"/>
  <c r="V63" i="2"/>
  <c r="W63" i="2" s="1"/>
  <c r="M83" i="4" s="1"/>
  <c r="M62" i="2"/>
  <c r="H82" i="4" s="1"/>
  <c r="V62" i="2"/>
  <c r="W62" i="2" s="1"/>
  <c r="M82" i="4" s="1"/>
  <c r="M61" i="2"/>
  <c r="H81" i="4" s="1"/>
  <c r="V61" i="2"/>
  <c r="W61" i="2" s="1"/>
  <c r="M81" i="4" s="1"/>
  <c r="M60" i="2"/>
  <c r="H80" i="4" s="1"/>
  <c r="V60" i="2"/>
  <c r="W60" i="2" s="1"/>
  <c r="M80" i="4" s="1"/>
  <c r="M56" i="2"/>
  <c r="H41" i="4" s="1"/>
  <c r="V56" i="2"/>
  <c r="W56" i="2" s="1"/>
  <c r="M41" i="4" s="1"/>
  <c r="M55" i="2"/>
  <c r="H40" i="4" s="1"/>
  <c r="V55" i="2"/>
  <c r="W55" i="2" s="1"/>
  <c r="M40" i="4" s="1"/>
  <c r="M54" i="2"/>
  <c r="H39" i="4" s="1"/>
  <c r="V54" i="2"/>
  <c r="W54" i="2" s="1"/>
  <c r="M39" i="4" s="1"/>
  <c r="M53" i="2"/>
  <c r="H38" i="4" s="1"/>
  <c r="V53" i="2"/>
  <c r="W53" i="2" s="1"/>
  <c r="M38" i="4" s="1"/>
  <c r="M52" i="2"/>
  <c r="H37" i="4" s="1"/>
  <c r="V52" i="2"/>
  <c r="W52" i="2" s="1"/>
  <c r="M37" i="4" s="1"/>
  <c r="M51" i="2"/>
  <c r="H36" i="4" s="1"/>
  <c r="V51" i="2"/>
  <c r="W51" i="2" s="1"/>
  <c r="M36" i="4" s="1"/>
  <c r="M50" i="2"/>
  <c r="H35" i="4" s="1"/>
  <c r="V50" i="2"/>
  <c r="W50" i="2" s="1"/>
  <c r="M35" i="4" s="1"/>
  <c r="M49" i="2"/>
  <c r="H34" i="4" s="1"/>
  <c r="V49" i="2"/>
  <c r="W49" i="2" s="1"/>
  <c r="M34" i="4" s="1"/>
  <c r="M48" i="2"/>
  <c r="H33" i="4" s="1"/>
  <c r="V48" i="2"/>
  <c r="W48" i="2" s="1"/>
  <c r="M33" i="4" s="1"/>
  <c r="M47" i="2"/>
  <c r="H32" i="4" s="1"/>
  <c r="V47" i="2"/>
  <c r="W47" i="2" s="1"/>
  <c r="M32" i="4" s="1"/>
  <c r="M43" i="2"/>
  <c r="H53" i="4" s="1"/>
  <c r="V43" i="2"/>
  <c r="W43" i="2" s="1"/>
  <c r="M53" i="4" s="1"/>
  <c r="M42" i="2"/>
  <c r="H52" i="4" s="1"/>
  <c r="V42" i="2"/>
  <c r="W42" i="2" s="1"/>
  <c r="M52" i="4" s="1"/>
  <c r="M41" i="2"/>
  <c r="H51" i="4" s="1"/>
  <c r="V41" i="2"/>
  <c r="W41" i="2" s="1"/>
  <c r="M51" i="4" s="1"/>
  <c r="M40" i="2"/>
  <c r="H50" i="4" s="1"/>
  <c r="V40" i="2"/>
  <c r="W40" i="2" s="1"/>
  <c r="M50" i="4" s="1"/>
  <c r="M39" i="2"/>
  <c r="H49" i="4" s="1"/>
  <c r="V39" i="2"/>
  <c r="W39" i="2" s="1"/>
  <c r="M49" i="4" s="1"/>
  <c r="M38" i="2"/>
  <c r="H48" i="4" s="1"/>
  <c r="V38" i="2"/>
  <c r="W38" i="2" s="1"/>
  <c r="M48" i="4" s="1"/>
  <c r="M37" i="2"/>
  <c r="H47" i="4" s="1"/>
  <c r="V37" i="2"/>
  <c r="W37" i="2" s="1"/>
  <c r="M47" i="4" s="1"/>
  <c r="M36" i="2"/>
  <c r="H46" i="4" s="1"/>
  <c r="V36" i="2"/>
  <c r="W36" i="2" s="1"/>
  <c r="M46" i="4" s="1"/>
  <c r="M35" i="2"/>
  <c r="H45" i="4" s="1"/>
  <c r="V35" i="2"/>
  <c r="W35" i="2" s="1"/>
  <c r="M45" i="4" s="1"/>
  <c r="M34" i="2"/>
  <c r="H44" i="4" s="1"/>
  <c r="V34" i="2"/>
  <c r="W34" i="2" s="1"/>
  <c r="M44" i="4" s="1"/>
  <c r="M30" i="2"/>
  <c r="H16" i="4" s="1"/>
  <c r="V30" i="2"/>
  <c r="W30" i="2" s="1"/>
  <c r="M16" i="4" s="1"/>
  <c r="M29" i="2"/>
  <c r="H15" i="4" s="1"/>
  <c r="V29" i="2"/>
  <c r="W29" i="2" s="1"/>
  <c r="M15" i="4" s="1"/>
  <c r="M28" i="2"/>
  <c r="H14" i="4" s="1"/>
  <c r="V28" i="2"/>
  <c r="W28" i="2" s="1"/>
  <c r="M14" i="4" s="1"/>
  <c r="M27" i="2"/>
  <c r="H13" i="4" s="1"/>
  <c r="V27" i="2"/>
  <c r="W27" i="2" s="1"/>
  <c r="M13" i="4" s="1"/>
  <c r="M26" i="2"/>
  <c r="H12" i="4" s="1"/>
  <c r="V26" i="2"/>
  <c r="W26" i="2" s="1"/>
  <c r="M12" i="4" s="1"/>
  <c r="M25" i="2"/>
  <c r="H11" i="4" s="1"/>
  <c r="V25" i="2"/>
  <c r="W25" i="2" s="1"/>
  <c r="M11" i="4" s="1"/>
  <c r="M24" i="2"/>
  <c r="H10" i="4" s="1"/>
  <c r="V24" i="2"/>
  <c r="W24" i="2" s="1"/>
  <c r="M10" i="4" s="1"/>
  <c r="M23" i="2"/>
  <c r="H9" i="4" s="1"/>
  <c r="V23" i="2"/>
  <c r="W23" i="2" s="1"/>
  <c r="M9" i="4" s="1"/>
  <c r="M22" i="2"/>
  <c r="H8" i="4" s="1"/>
  <c r="V22" i="2"/>
  <c r="W22" i="2" s="1"/>
  <c r="M8" i="4" s="1"/>
  <c r="M21" i="2"/>
  <c r="H7" i="4" s="1"/>
  <c r="V21" i="2"/>
  <c r="W21" i="2" s="1"/>
  <c r="M7" i="4" s="1"/>
  <c r="M17" i="2"/>
  <c r="H28" i="4" s="1"/>
  <c r="V17" i="2"/>
  <c r="W17" i="2" s="1"/>
  <c r="M28" i="4" s="1"/>
  <c r="M16" i="2"/>
  <c r="H27" i="4" s="1"/>
  <c r="V16" i="2"/>
  <c r="W16" i="2" s="1"/>
  <c r="M27" i="4" s="1"/>
  <c r="M15" i="2"/>
  <c r="H26" i="4" s="1"/>
  <c r="V15" i="2"/>
  <c r="W15" i="2" s="1"/>
  <c r="M26" i="4" s="1"/>
  <c r="M14" i="2"/>
  <c r="H25" i="4" s="1"/>
  <c r="V14" i="2"/>
  <c r="W14" i="2" s="1"/>
  <c r="M25" i="4" s="1"/>
  <c r="M13" i="2"/>
  <c r="H24" i="4" s="1"/>
  <c r="V13" i="2"/>
  <c r="W13" i="2" s="1"/>
  <c r="M24" i="4" s="1"/>
  <c r="M12" i="2"/>
  <c r="H23" i="4" s="1"/>
  <c r="V12" i="2"/>
  <c r="W12" i="2" s="1"/>
  <c r="M23" i="4" s="1"/>
  <c r="M11" i="2"/>
  <c r="H22" i="4" s="1"/>
  <c r="V11" i="2"/>
  <c r="W11" i="2" s="1"/>
  <c r="M22" i="4" s="1"/>
  <c r="M10" i="2"/>
  <c r="H21" i="4" s="1"/>
  <c r="V10" i="2"/>
  <c r="W10" i="2" s="1"/>
  <c r="M21" i="4" s="1"/>
  <c r="M9" i="2"/>
  <c r="H20" i="4" s="1"/>
  <c r="V9" i="2"/>
  <c r="W9" i="2" s="1"/>
  <c r="M20" i="4" s="1"/>
  <c r="M8" i="2"/>
  <c r="H19" i="4" s="1"/>
  <c r="V8" i="2"/>
  <c r="W8" i="2" s="1"/>
  <c r="M19" i="4" s="1"/>
  <c r="M5" i="2"/>
  <c r="V5" i="2"/>
  <c r="W5" i="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Unknown Author</author>
  </authors>
  <commentList>
    <comment ref="B5" authorId="0" shapeId="0" xr:uid="{00000000-0006-0000-0100-000001000000}">
      <text>
        <r>
          <rPr>
            <sz val="10"/>
            <rFont val="Arial"/>
            <family val="2"/>
          </rPr>
          <t>[</t>
        </r>
        <r>
          <rPr>
            <sz val="10"/>
            <rFont val="Noto Sans CJK SC"/>
            <family val="2"/>
            <charset val="1"/>
          </rPr>
          <t>スレッド化されたコメント</t>
        </r>
        <r>
          <rPr>
            <sz val="10"/>
            <rFont val="Arial"/>
            <family val="2"/>
            <charset val="1"/>
          </rPr>
          <t xml:space="preserve">]
</t>
        </r>
        <r>
          <rPr>
            <sz val="10"/>
            <rFont val="Noto Sans CJK SC"/>
            <family val="2"/>
            <charset val="1"/>
          </rPr>
          <t xml:space="preserve">使用している </t>
        </r>
        <r>
          <rPr>
            <sz val="10"/>
            <rFont val="Arial"/>
            <family val="2"/>
            <charset val="1"/>
          </rPr>
          <t xml:space="preserve">Excel </t>
        </r>
        <r>
          <rPr>
            <sz val="10"/>
            <rFont val="Noto Sans CJK SC"/>
            <family val="2"/>
            <charset val="1"/>
          </rPr>
          <t xml:space="preserve">のバージョンでは、このスレッド化されたコメントを表示できますが、新しいバージョンの </t>
        </r>
        <r>
          <rPr>
            <sz val="10"/>
            <rFont val="Arial"/>
            <family val="2"/>
            <charset val="1"/>
          </rPr>
          <t xml:space="preserve">Excel </t>
        </r>
        <r>
          <rPr>
            <sz val="10"/>
            <rFont val="Noto Sans CJK SC"/>
            <family val="2"/>
            <charset val="1"/>
          </rPr>
          <t>でファイルを開いた場合はコメントに対する編集がすべて削除されます。詳細</t>
        </r>
        <r>
          <rPr>
            <sz val="10"/>
            <rFont val="Arial"/>
            <family val="2"/>
            <charset val="1"/>
          </rPr>
          <t xml:space="preserve">: https://go.microsoft.com/fwlink/?linkid=870924
</t>
        </r>
        <r>
          <rPr>
            <sz val="10"/>
            <rFont val="Noto Sans CJK SC"/>
            <family val="2"/>
            <charset val="1"/>
          </rPr>
          <t>コメント</t>
        </r>
        <r>
          <rPr>
            <sz val="10"/>
            <rFont val="Arial"/>
            <family val="2"/>
            <charset val="1"/>
          </rPr>
          <t xml:space="preserve">:
    </t>
        </r>
        <r>
          <rPr>
            <sz val="10"/>
            <rFont val="Noto Sans CJK SC"/>
            <family val="2"/>
            <charset val="1"/>
          </rPr>
          <t>性と名の間は半角スペースを開けてください。</t>
        </r>
      </text>
    </comment>
  </commentList>
</comments>
</file>

<file path=xl/sharedStrings.xml><?xml version="1.0" encoding="utf-8"?>
<sst xmlns="http://schemas.openxmlformats.org/spreadsheetml/2006/main" count="1301" uniqueCount="312">
  <si>
    <t>記入例</t>
  </si>
  <si>
    <t>入力欄</t>
  </si>
  <si>
    <t>開催日時</t>
  </si>
  <si>
    <t>会場</t>
  </si>
  <si>
    <t>神奈川</t>
  </si>
  <si>
    <t>スイム会場</t>
  </si>
  <si>
    <t>横浜市民プール</t>
  </si>
  <si>
    <t>ラン会場</t>
  </si>
  <si>
    <t>平塚総合運動公園陸上競技場</t>
  </si>
  <si>
    <t>開催年の年末日</t>
  </si>
  <si>
    <r>
      <rPr>
        <sz val="11"/>
        <rFont val="Noto Sans CJK SC"/>
        <family val="2"/>
        <charset val="1"/>
      </rPr>
      <t>※年齢の計算に使います。対象年度の</t>
    </r>
    <r>
      <rPr>
        <sz val="11"/>
        <rFont val="ＭＳ Ｐゴシック"/>
        <family val="2"/>
        <charset val="128"/>
      </rPr>
      <t>12/31</t>
    </r>
    <r>
      <rPr>
        <sz val="11"/>
        <rFont val="Noto Sans CJK SC"/>
        <family val="2"/>
        <charset val="1"/>
      </rPr>
      <t>を入力してください。</t>
    </r>
  </si>
  <si>
    <t>審判長氏名</t>
  </si>
  <si>
    <t>中島靖弘</t>
  </si>
  <si>
    <t>技術代表氏名</t>
  </si>
  <si>
    <t>山根英紀</t>
  </si>
  <si>
    <t>水温</t>
  </si>
  <si>
    <r>
      <rPr>
        <sz val="11"/>
        <rFont val="ＭＳ Ｐゴシック"/>
        <family val="3"/>
        <charset val="128"/>
      </rPr>
      <t>28 (</t>
    </r>
    <r>
      <rPr>
        <sz val="11"/>
        <rFont val="Noto Sans CJK SC"/>
        <family val="2"/>
        <charset val="1"/>
      </rPr>
      <t>数値のみ）</t>
    </r>
  </si>
  <si>
    <t>気温</t>
  </si>
  <si>
    <r>
      <rPr>
        <sz val="11"/>
        <rFont val="ＭＳ Ｐゴシック"/>
        <family val="3"/>
        <charset val="128"/>
      </rPr>
      <t>15 (</t>
    </r>
    <r>
      <rPr>
        <sz val="11"/>
        <rFont val="Noto Sans CJK SC"/>
        <family val="2"/>
        <charset val="1"/>
      </rPr>
      <t>数値のみ）</t>
    </r>
  </si>
  <si>
    <t>天候</t>
  </si>
  <si>
    <r>
      <rPr>
        <sz val="11"/>
        <rFont val="Noto Sans CJK SC"/>
        <family val="2"/>
        <charset val="1"/>
      </rPr>
      <t>晴れ</t>
    </r>
    <r>
      <rPr>
        <sz val="11"/>
        <rFont val="ＭＳ Ｐゴシック"/>
        <family val="3"/>
        <charset val="128"/>
      </rPr>
      <t>/</t>
    </r>
    <r>
      <rPr>
        <sz val="11"/>
        <rFont val="Noto Sans CJK SC"/>
        <family val="2"/>
        <charset val="1"/>
      </rPr>
      <t>曇り</t>
    </r>
    <r>
      <rPr>
        <sz val="11"/>
        <rFont val="ＭＳ Ｐゴシック"/>
        <family val="3"/>
        <charset val="128"/>
      </rPr>
      <t>/</t>
    </r>
    <r>
      <rPr>
        <sz val="11"/>
        <rFont val="Noto Sans CJK SC"/>
        <family val="2"/>
        <charset val="1"/>
      </rPr>
      <t>雨</t>
    </r>
    <r>
      <rPr>
        <sz val="11"/>
        <rFont val="ＭＳ Ｐゴシック"/>
        <family val="3"/>
        <charset val="128"/>
      </rPr>
      <t xml:space="preserve">/ </t>
    </r>
    <r>
      <rPr>
        <sz val="11"/>
        <rFont val="Noto Sans CJK SC"/>
        <family val="2"/>
        <charset val="1"/>
      </rPr>
      <t>雪</t>
    </r>
  </si>
  <si>
    <r>
      <rPr>
        <sz val="11"/>
        <rFont val="ＭＳ Ｐゴシック"/>
        <family val="2"/>
        <charset val="128"/>
      </rPr>
      <t>2026</t>
    </r>
    <r>
      <rPr>
        <sz val="11"/>
        <rFont val="Noto Sans CJK SC"/>
        <family val="2"/>
        <charset val="1"/>
      </rPr>
      <t>年</t>
    </r>
    <r>
      <rPr>
        <sz val="11"/>
        <rFont val="ＭＳ Ｐゴシック"/>
        <family val="2"/>
        <charset val="128"/>
      </rPr>
      <t>7</t>
    </r>
    <r>
      <rPr>
        <sz val="11"/>
        <rFont val="Noto Sans CJK SC"/>
        <family val="2"/>
        <charset val="1"/>
      </rPr>
      <t>月</t>
    </r>
    <r>
      <rPr>
        <sz val="11"/>
        <rFont val="ＭＳ Ｐゴシック"/>
        <family val="2"/>
        <charset val="128"/>
      </rPr>
      <t>1</t>
    </r>
    <r>
      <rPr>
        <sz val="11"/>
        <rFont val="Noto Sans CJK SC"/>
        <family val="2"/>
        <charset val="1"/>
      </rPr>
      <t>日更新</t>
    </r>
  </si>
  <si>
    <t>氏名</t>
  </si>
  <si>
    <t>性別</t>
  </si>
  <si>
    <r>
      <rPr>
        <sz val="9"/>
        <color theme="1"/>
        <rFont val="Noto Sans CJK SC"/>
        <family val="2"/>
        <charset val="1"/>
      </rPr>
      <t>生年月日</t>
    </r>
    <r>
      <rPr>
        <sz val="9"/>
        <color theme="1"/>
        <rFont val="ＭＳ Ｐゴシック"/>
        <family val="2"/>
        <charset val="128"/>
      </rPr>
      <t>(</t>
    </r>
    <r>
      <rPr>
        <sz val="9"/>
        <color theme="1"/>
        <rFont val="Noto Sans CJK SC"/>
        <family val="2"/>
        <charset val="1"/>
      </rPr>
      <t>西暦）</t>
    </r>
  </si>
  <si>
    <t>年齢</t>
  </si>
  <si>
    <t>スイム</t>
  </si>
  <si>
    <t>ラン</t>
  </si>
  <si>
    <t>総合</t>
  </si>
  <si>
    <t>総合級</t>
  </si>
  <si>
    <t>加盟団体</t>
  </si>
  <si>
    <r>
      <rPr>
        <sz val="9"/>
        <rFont val="ＭＳ Ｐゴシック"/>
        <family val="2"/>
        <charset val="128"/>
      </rPr>
      <t>JTU</t>
    </r>
    <r>
      <rPr>
        <sz val="9"/>
        <rFont val="Noto Sans CJK SC"/>
        <family val="2"/>
        <charset val="1"/>
      </rPr>
      <t>会員番号</t>
    </r>
  </si>
  <si>
    <t>チェックコード</t>
  </si>
  <si>
    <t>距離</t>
  </si>
  <si>
    <t>分</t>
  </si>
  <si>
    <t>秒</t>
  </si>
  <si>
    <r>
      <rPr>
        <sz val="9"/>
        <rFont val="ＭＳ Ｐゴシック"/>
        <family val="2"/>
        <charset val="128"/>
      </rPr>
      <t>1/100</t>
    </r>
    <r>
      <rPr>
        <sz val="9"/>
        <rFont val="Noto Sans CJK SC"/>
        <family val="2"/>
        <charset val="1"/>
      </rPr>
      <t>秒</t>
    </r>
  </si>
  <si>
    <r>
      <rPr>
        <sz val="9"/>
        <rFont val="Noto Sans CJK SC"/>
        <family val="2"/>
        <charset val="1"/>
      </rPr>
      <t>分</t>
    </r>
    <r>
      <rPr>
        <sz val="9"/>
        <rFont val="ＭＳ Ｐゴシック"/>
        <family val="2"/>
        <charset val="128"/>
      </rPr>
      <t xml:space="preserve">: </t>
    </r>
    <r>
      <rPr>
        <sz val="9"/>
        <rFont val="Noto Sans CJK SC"/>
        <family val="2"/>
        <charset val="1"/>
      </rPr>
      <t>秒：</t>
    </r>
    <r>
      <rPr>
        <sz val="9"/>
        <rFont val="ＭＳ Ｐゴシック"/>
        <family val="2"/>
        <charset val="128"/>
      </rPr>
      <t>1/100</t>
    </r>
    <r>
      <rPr>
        <sz val="9"/>
        <rFont val="Noto Sans CJK SC"/>
        <family val="2"/>
        <charset val="1"/>
      </rPr>
      <t>秒</t>
    </r>
  </si>
  <si>
    <t>級</t>
  </si>
  <si>
    <t>タイム</t>
  </si>
  <si>
    <r>
      <rPr>
        <sz val="9"/>
        <rFont val="ＭＳ Ｐゴシック"/>
        <family val="2"/>
        <charset val="128"/>
      </rPr>
      <t>10</t>
    </r>
    <r>
      <rPr>
        <sz val="9"/>
        <rFont val="Noto Sans CJK SC"/>
        <family val="2"/>
        <charset val="1"/>
      </rPr>
      <t>桁</t>
    </r>
  </si>
  <si>
    <r>
      <rPr>
        <sz val="9"/>
        <rFont val="ＭＳ Ｐゴシック"/>
        <family val="2"/>
        <charset val="128"/>
      </rPr>
      <t>2</t>
    </r>
    <r>
      <rPr>
        <sz val="9"/>
        <rFont val="Noto Sans CJK SC"/>
        <family val="2"/>
        <charset val="1"/>
      </rPr>
      <t>桁</t>
    </r>
  </si>
  <si>
    <t>ラン通過タイム等</t>
  </si>
  <si>
    <t>西暦で入力</t>
  </si>
  <si>
    <t>生年</t>
  </si>
  <si>
    <r>
      <rPr>
        <sz val="9"/>
        <rFont val="ＭＳ Ｐゴシック"/>
        <family val="2"/>
        <charset val="128"/>
      </rPr>
      <t>4</t>
    </r>
    <r>
      <rPr>
        <sz val="9"/>
        <rFont val="Noto Sans CJK SC"/>
        <family val="2"/>
        <charset val="1"/>
      </rPr>
      <t>分</t>
    </r>
    <r>
      <rPr>
        <sz val="9"/>
        <rFont val="ＭＳ Ｐゴシック"/>
        <family val="2"/>
        <charset val="128"/>
      </rPr>
      <t>11</t>
    </r>
    <r>
      <rPr>
        <sz val="9"/>
        <rFont val="Noto Sans CJK SC"/>
        <family val="2"/>
        <charset val="1"/>
      </rPr>
      <t>秒</t>
    </r>
    <r>
      <rPr>
        <sz val="9"/>
        <rFont val="ＭＳ Ｐゴシック"/>
        <family val="2"/>
        <charset val="128"/>
      </rPr>
      <t>55</t>
    </r>
    <r>
      <rPr>
        <sz val="9"/>
        <rFont val="Noto Sans CJK SC"/>
        <family val="2"/>
        <charset val="1"/>
      </rPr>
      <t>の場合↓</t>
    </r>
  </si>
  <si>
    <r>
      <rPr>
        <sz val="9"/>
        <rFont val="ＭＳ Ｐゴシック"/>
        <family val="2"/>
        <charset val="128"/>
      </rPr>
      <t>9</t>
    </r>
    <r>
      <rPr>
        <sz val="9"/>
        <rFont val="Noto Sans CJK SC"/>
        <family val="2"/>
        <charset val="1"/>
      </rPr>
      <t>分</t>
    </r>
    <r>
      <rPr>
        <sz val="9"/>
        <rFont val="ＭＳ Ｐゴシック"/>
        <family val="2"/>
        <charset val="128"/>
      </rPr>
      <t>25</t>
    </r>
    <r>
      <rPr>
        <sz val="9"/>
        <rFont val="Noto Sans CJK SC"/>
        <family val="2"/>
        <charset val="1"/>
      </rPr>
      <t>秒</t>
    </r>
    <r>
      <rPr>
        <sz val="9"/>
        <rFont val="ＭＳ Ｐゴシック"/>
        <family val="2"/>
        <charset val="128"/>
      </rPr>
      <t>30</t>
    </r>
    <r>
      <rPr>
        <sz val="9"/>
        <rFont val="Noto Sans CJK SC"/>
        <family val="2"/>
        <charset val="1"/>
      </rPr>
      <t>の場合↓</t>
    </r>
  </si>
  <si>
    <r>
      <rPr>
        <sz val="8"/>
        <rFont val="ＭＳ Ｐゴシック"/>
        <family val="2"/>
        <charset val="128"/>
      </rPr>
      <t>U15</t>
    </r>
    <r>
      <rPr>
        <sz val="8"/>
        <rFont val="Noto Sans CJK SC"/>
        <family val="2"/>
        <charset val="1"/>
      </rPr>
      <t>が</t>
    </r>
    <r>
      <rPr>
        <sz val="8"/>
        <rFont val="ＭＳ Ｐゴシック"/>
        <family val="2"/>
        <charset val="128"/>
      </rPr>
      <t>3000m</t>
    </r>
    <r>
      <rPr>
        <sz val="8"/>
        <rFont val="Noto Sans CJK SC"/>
        <family val="2"/>
        <charset val="1"/>
      </rPr>
      <t>を走った場合、</t>
    </r>
    <r>
      <rPr>
        <sz val="8"/>
        <rFont val="ＭＳ Ｐゴシック"/>
        <family val="2"/>
        <charset val="128"/>
      </rPr>
      <t>1500m</t>
    </r>
    <r>
      <rPr>
        <sz val="8"/>
        <rFont val="Noto Sans CJK SC"/>
        <family val="2"/>
        <charset val="1"/>
      </rPr>
      <t>の通過タイムを入力</t>
    </r>
  </si>
  <si>
    <t>中島  靖弘</t>
  </si>
  <si>
    <t>男</t>
  </si>
  <si>
    <t>400m</t>
  </si>
  <si>
    <t>U01-11-12345</t>
  </si>
  <si>
    <t>-</t>
  </si>
  <si>
    <t>姓名の間は半角スペース</t>
  </si>
  <si>
    <r>
      <rPr>
        <b/>
        <sz val="11"/>
        <color rgb="FFFF0000"/>
        <rFont val="ＭＳ Ｐゴシック"/>
        <family val="2"/>
        <charset val="128"/>
      </rPr>
      <t>U8</t>
    </r>
    <r>
      <rPr>
        <b/>
        <sz val="11"/>
        <color rgb="FFFF0000"/>
        <rFont val="Noto Sans CJK SC"/>
        <family val="2"/>
        <charset val="1"/>
      </rPr>
      <t>（</t>
    </r>
    <r>
      <rPr>
        <b/>
        <sz val="11"/>
        <color rgb="FFFF0000"/>
        <rFont val="ＭＳ Ｐゴシック"/>
        <family val="2"/>
        <charset val="128"/>
      </rPr>
      <t>7</t>
    </r>
    <r>
      <rPr>
        <b/>
        <sz val="11"/>
        <color rgb="FFFF0000"/>
        <rFont val="Noto Sans CJK SC"/>
        <family val="2"/>
        <charset val="1"/>
      </rPr>
      <t>歳〜</t>
    </r>
    <r>
      <rPr>
        <b/>
        <sz val="11"/>
        <color rgb="FFFF0000"/>
        <rFont val="ＭＳ Ｐゴシック"/>
        <family val="2"/>
        <charset val="128"/>
      </rPr>
      <t>8</t>
    </r>
    <r>
      <rPr>
        <b/>
        <sz val="11"/>
        <color rgb="FFFF0000"/>
        <rFont val="Noto Sans CJK SC"/>
        <family val="2"/>
        <charset val="1"/>
      </rPr>
      <t>歳）男子</t>
    </r>
  </si>
  <si>
    <r>
      <rPr>
        <sz val="9"/>
        <rFont val="ＭＳ Ｐゴシック"/>
        <family val="3"/>
        <charset val="128"/>
      </rPr>
      <t>U8</t>
    </r>
    <r>
      <rPr>
        <sz val="9"/>
        <rFont val="Noto Sans CJK SC"/>
        <family val="2"/>
        <charset val="1"/>
      </rPr>
      <t>　</t>
    </r>
    <r>
      <rPr>
        <sz val="9"/>
        <rFont val="ＭＳ Ｐゴシック"/>
        <family val="3"/>
        <charset val="128"/>
      </rPr>
      <t>1</t>
    </r>
  </si>
  <si>
    <t>25m</t>
  </si>
  <si>
    <r>
      <rPr>
        <sz val="9"/>
        <rFont val="ＭＳ Ｐゴシック"/>
        <family val="3"/>
        <charset val="128"/>
      </rPr>
      <t>U8</t>
    </r>
    <r>
      <rPr>
        <sz val="9"/>
        <rFont val="Noto Sans CJK SC"/>
        <family val="2"/>
        <charset val="1"/>
      </rPr>
      <t>　</t>
    </r>
    <r>
      <rPr>
        <sz val="9"/>
        <rFont val="ＭＳ Ｐゴシック"/>
        <family val="3"/>
        <charset val="128"/>
      </rPr>
      <t>2</t>
    </r>
  </si>
  <si>
    <r>
      <rPr>
        <sz val="9"/>
        <rFont val="ＭＳ Ｐゴシック"/>
        <family val="3"/>
        <charset val="128"/>
      </rPr>
      <t>U8</t>
    </r>
    <r>
      <rPr>
        <sz val="9"/>
        <rFont val="Noto Sans CJK SC"/>
        <family val="2"/>
        <charset val="1"/>
      </rPr>
      <t>　</t>
    </r>
    <r>
      <rPr>
        <sz val="9"/>
        <rFont val="ＭＳ Ｐゴシック"/>
        <family val="3"/>
        <charset val="128"/>
      </rPr>
      <t>3</t>
    </r>
  </si>
  <si>
    <r>
      <rPr>
        <sz val="9"/>
        <rFont val="ＭＳ Ｐゴシック"/>
        <family val="3"/>
        <charset val="128"/>
      </rPr>
      <t>U8</t>
    </r>
    <r>
      <rPr>
        <sz val="9"/>
        <rFont val="Noto Sans CJK SC"/>
        <family val="2"/>
        <charset val="1"/>
      </rPr>
      <t>　</t>
    </r>
    <r>
      <rPr>
        <sz val="9"/>
        <rFont val="ＭＳ Ｐゴシック"/>
        <family val="3"/>
        <charset val="128"/>
      </rPr>
      <t>4</t>
    </r>
  </si>
  <si>
    <r>
      <rPr>
        <sz val="9"/>
        <rFont val="ＭＳ Ｐゴシック"/>
        <family val="3"/>
        <charset val="128"/>
      </rPr>
      <t>U8</t>
    </r>
    <r>
      <rPr>
        <sz val="9"/>
        <rFont val="Noto Sans CJK SC"/>
        <family val="2"/>
        <charset val="1"/>
      </rPr>
      <t>　</t>
    </r>
    <r>
      <rPr>
        <sz val="9"/>
        <rFont val="ＭＳ Ｐゴシック"/>
        <family val="3"/>
        <charset val="128"/>
      </rPr>
      <t>5</t>
    </r>
  </si>
  <si>
    <r>
      <rPr>
        <sz val="9"/>
        <rFont val="ＭＳ Ｐゴシック"/>
        <family val="3"/>
        <charset val="128"/>
      </rPr>
      <t>U8</t>
    </r>
    <r>
      <rPr>
        <sz val="9"/>
        <rFont val="Noto Sans CJK SC"/>
        <family val="2"/>
        <charset val="1"/>
      </rPr>
      <t>　</t>
    </r>
    <r>
      <rPr>
        <sz val="9"/>
        <rFont val="ＭＳ Ｐゴシック"/>
        <family val="3"/>
        <charset val="128"/>
      </rPr>
      <t>6</t>
    </r>
  </si>
  <si>
    <r>
      <rPr>
        <sz val="9"/>
        <rFont val="ＭＳ Ｐゴシック"/>
        <family val="3"/>
        <charset val="128"/>
      </rPr>
      <t>U8</t>
    </r>
    <r>
      <rPr>
        <sz val="9"/>
        <rFont val="Noto Sans CJK SC"/>
        <family val="2"/>
        <charset val="1"/>
      </rPr>
      <t>　</t>
    </r>
    <r>
      <rPr>
        <sz val="9"/>
        <rFont val="ＭＳ Ｐゴシック"/>
        <family val="3"/>
        <charset val="128"/>
      </rPr>
      <t>7</t>
    </r>
  </si>
  <si>
    <r>
      <rPr>
        <sz val="9"/>
        <rFont val="ＭＳ Ｐゴシック"/>
        <family val="3"/>
        <charset val="128"/>
      </rPr>
      <t>U8</t>
    </r>
    <r>
      <rPr>
        <sz val="9"/>
        <rFont val="Noto Sans CJK SC"/>
        <family val="2"/>
        <charset val="1"/>
      </rPr>
      <t>　</t>
    </r>
    <r>
      <rPr>
        <sz val="9"/>
        <rFont val="ＭＳ Ｐゴシック"/>
        <family val="3"/>
        <charset val="128"/>
      </rPr>
      <t>8</t>
    </r>
  </si>
  <si>
    <r>
      <rPr>
        <sz val="9"/>
        <rFont val="ＭＳ Ｐゴシック"/>
        <family val="3"/>
        <charset val="128"/>
      </rPr>
      <t>U8</t>
    </r>
    <r>
      <rPr>
        <sz val="9"/>
        <rFont val="Noto Sans CJK SC"/>
        <family val="2"/>
        <charset val="1"/>
      </rPr>
      <t>　</t>
    </r>
    <r>
      <rPr>
        <sz val="9"/>
        <rFont val="ＭＳ Ｐゴシック"/>
        <family val="3"/>
        <charset val="128"/>
      </rPr>
      <t>9</t>
    </r>
  </si>
  <si>
    <r>
      <rPr>
        <sz val="9"/>
        <rFont val="ＭＳ Ｐゴシック"/>
        <family val="3"/>
        <charset val="128"/>
      </rPr>
      <t>U8</t>
    </r>
    <r>
      <rPr>
        <sz val="9"/>
        <rFont val="Noto Sans CJK SC"/>
        <family val="2"/>
        <charset val="1"/>
      </rPr>
      <t>　</t>
    </r>
    <r>
      <rPr>
        <sz val="9"/>
        <rFont val="ＭＳ Ｐゴシック"/>
        <family val="3"/>
        <charset val="128"/>
      </rPr>
      <t>10</t>
    </r>
  </si>
  <si>
    <r>
      <rPr>
        <b/>
        <sz val="11"/>
        <color rgb="FFFF0000"/>
        <rFont val="ＭＳ Ｐゴシック"/>
        <family val="2"/>
        <charset val="128"/>
      </rPr>
      <t>U8</t>
    </r>
    <r>
      <rPr>
        <b/>
        <sz val="11"/>
        <color rgb="FFFF0000"/>
        <rFont val="Noto Sans CJK SC"/>
        <family val="2"/>
        <charset val="1"/>
      </rPr>
      <t>（</t>
    </r>
    <r>
      <rPr>
        <b/>
        <sz val="11"/>
        <color rgb="FFFF0000"/>
        <rFont val="ＭＳ Ｐゴシック"/>
        <family val="2"/>
        <charset val="128"/>
      </rPr>
      <t>7</t>
    </r>
    <r>
      <rPr>
        <b/>
        <sz val="11"/>
        <color rgb="FFFF0000"/>
        <rFont val="Noto Sans CJK SC"/>
        <family val="2"/>
        <charset val="1"/>
      </rPr>
      <t>歳〜</t>
    </r>
    <r>
      <rPr>
        <b/>
        <sz val="11"/>
        <color rgb="FFFF0000"/>
        <rFont val="ＭＳ Ｐゴシック"/>
        <family val="2"/>
        <charset val="128"/>
      </rPr>
      <t>8</t>
    </r>
    <r>
      <rPr>
        <b/>
        <sz val="11"/>
        <color rgb="FFFF0000"/>
        <rFont val="Noto Sans CJK SC"/>
        <family val="2"/>
        <charset val="1"/>
      </rPr>
      <t>歳）女子</t>
    </r>
  </si>
  <si>
    <t>女</t>
  </si>
  <si>
    <r>
      <rPr>
        <b/>
        <sz val="11"/>
        <color rgb="FFFF0000"/>
        <rFont val="ＭＳ Ｐゴシック"/>
        <family val="2"/>
        <charset val="128"/>
      </rPr>
      <t>U10</t>
    </r>
    <r>
      <rPr>
        <b/>
        <sz val="11"/>
        <color rgb="FFFF0000"/>
        <rFont val="Noto Sans CJK SC"/>
        <family val="2"/>
        <charset val="1"/>
      </rPr>
      <t>（</t>
    </r>
    <r>
      <rPr>
        <b/>
        <sz val="11"/>
        <color rgb="FFFF0000"/>
        <rFont val="ＭＳ Ｐゴシック"/>
        <family val="2"/>
        <charset val="128"/>
      </rPr>
      <t>9</t>
    </r>
    <r>
      <rPr>
        <b/>
        <sz val="11"/>
        <color rgb="FFFF0000"/>
        <rFont val="Noto Sans CJK SC"/>
        <family val="2"/>
        <charset val="1"/>
      </rPr>
      <t>〜</t>
    </r>
    <r>
      <rPr>
        <b/>
        <sz val="11"/>
        <color rgb="FFFF0000"/>
        <rFont val="ＭＳ Ｐゴシック"/>
        <family val="2"/>
        <charset val="128"/>
      </rPr>
      <t>10</t>
    </r>
    <r>
      <rPr>
        <b/>
        <sz val="11"/>
        <color rgb="FFFF0000"/>
        <rFont val="Noto Sans CJK SC"/>
        <family val="2"/>
        <charset val="1"/>
      </rPr>
      <t>歳）男子</t>
    </r>
  </si>
  <si>
    <r>
      <rPr>
        <sz val="9"/>
        <rFont val="ＭＳ Ｐゴシック"/>
        <family val="3"/>
        <charset val="128"/>
      </rPr>
      <t>U10</t>
    </r>
    <r>
      <rPr>
        <sz val="9"/>
        <rFont val="Noto Sans CJK SC"/>
        <family val="2"/>
        <charset val="1"/>
      </rPr>
      <t>　</t>
    </r>
    <r>
      <rPr>
        <sz val="9"/>
        <rFont val="ＭＳ Ｐゴシック"/>
        <family val="3"/>
        <charset val="128"/>
      </rPr>
      <t>1</t>
    </r>
  </si>
  <si>
    <t>50m</t>
  </si>
  <si>
    <r>
      <rPr>
        <sz val="9"/>
        <rFont val="ＭＳ Ｐゴシック"/>
        <family val="3"/>
        <charset val="128"/>
      </rPr>
      <t>U10</t>
    </r>
    <r>
      <rPr>
        <sz val="9"/>
        <rFont val="Noto Sans CJK SC"/>
        <family val="2"/>
        <charset val="1"/>
      </rPr>
      <t>　</t>
    </r>
    <r>
      <rPr>
        <sz val="9"/>
        <rFont val="ＭＳ Ｐゴシック"/>
        <family val="3"/>
        <charset val="128"/>
      </rPr>
      <t>2</t>
    </r>
  </si>
  <si>
    <r>
      <rPr>
        <sz val="9"/>
        <rFont val="ＭＳ Ｐゴシック"/>
        <family val="3"/>
        <charset val="128"/>
      </rPr>
      <t>U10</t>
    </r>
    <r>
      <rPr>
        <sz val="9"/>
        <rFont val="Noto Sans CJK SC"/>
        <family val="2"/>
        <charset val="1"/>
      </rPr>
      <t>　</t>
    </r>
    <r>
      <rPr>
        <sz val="9"/>
        <rFont val="ＭＳ Ｐゴシック"/>
        <family val="3"/>
        <charset val="128"/>
      </rPr>
      <t>3</t>
    </r>
  </si>
  <si>
    <r>
      <rPr>
        <sz val="9"/>
        <rFont val="ＭＳ Ｐゴシック"/>
        <family val="3"/>
        <charset val="128"/>
      </rPr>
      <t>U10</t>
    </r>
    <r>
      <rPr>
        <sz val="9"/>
        <rFont val="Noto Sans CJK SC"/>
        <family val="2"/>
        <charset val="1"/>
      </rPr>
      <t>　</t>
    </r>
    <r>
      <rPr>
        <sz val="9"/>
        <rFont val="ＭＳ Ｐゴシック"/>
        <family val="3"/>
        <charset val="128"/>
      </rPr>
      <t>4</t>
    </r>
  </si>
  <si>
    <r>
      <rPr>
        <sz val="9"/>
        <rFont val="ＭＳ Ｐゴシック"/>
        <family val="3"/>
        <charset val="128"/>
      </rPr>
      <t>U10</t>
    </r>
    <r>
      <rPr>
        <sz val="9"/>
        <rFont val="Noto Sans CJK SC"/>
        <family val="2"/>
        <charset val="1"/>
      </rPr>
      <t>　</t>
    </r>
    <r>
      <rPr>
        <sz val="9"/>
        <rFont val="ＭＳ Ｐゴシック"/>
        <family val="3"/>
        <charset val="128"/>
      </rPr>
      <t>5</t>
    </r>
  </si>
  <si>
    <r>
      <rPr>
        <sz val="9"/>
        <rFont val="ＭＳ Ｐゴシック"/>
        <family val="3"/>
        <charset val="128"/>
      </rPr>
      <t>U10</t>
    </r>
    <r>
      <rPr>
        <sz val="9"/>
        <rFont val="Noto Sans CJK SC"/>
        <family val="2"/>
        <charset val="1"/>
      </rPr>
      <t>　</t>
    </r>
    <r>
      <rPr>
        <sz val="9"/>
        <rFont val="ＭＳ Ｐゴシック"/>
        <family val="3"/>
        <charset val="128"/>
      </rPr>
      <t>6</t>
    </r>
  </si>
  <si>
    <r>
      <rPr>
        <sz val="9"/>
        <rFont val="ＭＳ Ｐゴシック"/>
        <family val="3"/>
        <charset val="128"/>
      </rPr>
      <t>U10</t>
    </r>
    <r>
      <rPr>
        <sz val="9"/>
        <rFont val="Noto Sans CJK SC"/>
        <family val="2"/>
        <charset val="1"/>
      </rPr>
      <t>　</t>
    </r>
    <r>
      <rPr>
        <sz val="9"/>
        <rFont val="ＭＳ Ｐゴシック"/>
        <family val="3"/>
        <charset val="128"/>
      </rPr>
      <t>7</t>
    </r>
  </si>
  <si>
    <r>
      <rPr>
        <sz val="9"/>
        <rFont val="ＭＳ Ｐゴシック"/>
        <family val="3"/>
        <charset val="128"/>
      </rPr>
      <t>U10</t>
    </r>
    <r>
      <rPr>
        <sz val="9"/>
        <rFont val="Noto Sans CJK SC"/>
        <family val="2"/>
        <charset val="1"/>
      </rPr>
      <t>　</t>
    </r>
    <r>
      <rPr>
        <sz val="9"/>
        <rFont val="ＭＳ Ｐゴシック"/>
        <family val="3"/>
        <charset val="128"/>
      </rPr>
      <t>8</t>
    </r>
  </si>
  <si>
    <r>
      <rPr>
        <sz val="9"/>
        <rFont val="ＭＳ Ｐゴシック"/>
        <family val="3"/>
        <charset val="128"/>
      </rPr>
      <t>U10</t>
    </r>
    <r>
      <rPr>
        <sz val="9"/>
        <rFont val="Noto Sans CJK SC"/>
        <family val="2"/>
        <charset val="1"/>
      </rPr>
      <t>　</t>
    </r>
    <r>
      <rPr>
        <sz val="9"/>
        <rFont val="ＭＳ Ｐゴシック"/>
        <family val="3"/>
        <charset val="128"/>
      </rPr>
      <t>9</t>
    </r>
  </si>
  <si>
    <r>
      <rPr>
        <sz val="9"/>
        <rFont val="ＭＳ Ｐゴシック"/>
        <family val="3"/>
        <charset val="128"/>
      </rPr>
      <t>U10</t>
    </r>
    <r>
      <rPr>
        <sz val="9"/>
        <rFont val="Noto Sans CJK SC"/>
        <family val="2"/>
        <charset val="1"/>
      </rPr>
      <t>　</t>
    </r>
    <r>
      <rPr>
        <sz val="9"/>
        <rFont val="ＭＳ Ｐゴシック"/>
        <family val="3"/>
        <charset val="128"/>
      </rPr>
      <t>10</t>
    </r>
  </si>
  <si>
    <r>
      <rPr>
        <b/>
        <sz val="11"/>
        <color rgb="FFFF0000"/>
        <rFont val="ＭＳ Ｐゴシック"/>
        <family val="2"/>
        <charset val="128"/>
      </rPr>
      <t>U10</t>
    </r>
    <r>
      <rPr>
        <b/>
        <sz val="11"/>
        <color rgb="FFFF0000"/>
        <rFont val="Noto Sans CJK SC"/>
        <family val="2"/>
        <charset val="1"/>
      </rPr>
      <t>（</t>
    </r>
    <r>
      <rPr>
        <b/>
        <sz val="11"/>
        <color rgb="FFFF0000"/>
        <rFont val="ＭＳ Ｐゴシック"/>
        <family val="2"/>
        <charset val="128"/>
      </rPr>
      <t>9</t>
    </r>
    <r>
      <rPr>
        <b/>
        <sz val="11"/>
        <color rgb="FFFF0000"/>
        <rFont val="Noto Sans CJK SC"/>
        <family val="2"/>
        <charset val="1"/>
      </rPr>
      <t>〜</t>
    </r>
    <r>
      <rPr>
        <b/>
        <sz val="11"/>
        <color rgb="FFFF0000"/>
        <rFont val="ＭＳ Ｐゴシック"/>
        <family val="2"/>
        <charset val="128"/>
      </rPr>
      <t>10</t>
    </r>
    <r>
      <rPr>
        <b/>
        <sz val="11"/>
        <color rgb="FFFF0000"/>
        <rFont val="Noto Sans CJK SC"/>
        <family val="2"/>
        <charset val="1"/>
      </rPr>
      <t>歳）女子</t>
    </r>
  </si>
  <si>
    <r>
      <rPr>
        <b/>
        <sz val="12"/>
        <color rgb="FFFF0000"/>
        <rFont val="ＭＳ Ｐゴシック"/>
        <family val="2"/>
        <charset val="128"/>
      </rPr>
      <t>U12</t>
    </r>
    <r>
      <rPr>
        <b/>
        <sz val="12"/>
        <color rgb="FFFF0000"/>
        <rFont val="Noto Sans CJK SC"/>
        <family val="2"/>
        <charset val="1"/>
      </rPr>
      <t>（</t>
    </r>
    <r>
      <rPr>
        <b/>
        <sz val="12"/>
        <color rgb="FFFF0000"/>
        <rFont val="ＭＳ Ｐゴシック"/>
        <family val="2"/>
        <charset val="128"/>
      </rPr>
      <t>11</t>
    </r>
    <r>
      <rPr>
        <b/>
        <sz val="12"/>
        <color rgb="FFFF0000"/>
        <rFont val="Noto Sans CJK SC"/>
        <family val="2"/>
        <charset val="1"/>
      </rPr>
      <t>〜</t>
    </r>
    <r>
      <rPr>
        <b/>
        <sz val="12"/>
        <color rgb="FFFF0000"/>
        <rFont val="ＭＳ Ｐゴシック"/>
        <family val="2"/>
        <charset val="128"/>
      </rPr>
      <t>12</t>
    </r>
    <r>
      <rPr>
        <b/>
        <sz val="12"/>
        <color rgb="FFFF0000"/>
        <rFont val="Noto Sans CJK SC"/>
        <family val="2"/>
        <charset val="1"/>
      </rPr>
      <t>歳）男子</t>
    </r>
  </si>
  <si>
    <t>U12M1</t>
  </si>
  <si>
    <t>100m</t>
  </si>
  <si>
    <t>U12M2</t>
  </si>
  <si>
    <t>U12M3</t>
  </si>
  <si>
    <t>U12M4</t>
  </si>
  <si>
    <t>U12M5</t>
  </si>
  <si>
    <t>U12M6</t>
  </si>
  <si>
    <t>U12M7</t>
  </si>
  <si>
    <t>U12M8</t>
  </si>
  <si>
    <t>U12M9</t>
  </si>
  <si>
    <t>U12M10</t>
  </si>
  <si>
    <t>U12M11</t>
  </si>
  <si>
    <t>U12M12</t>
  </si>
  <si>
    <t>U12M13</t>
  </si>
  <si>
    <t>U12M14</t>
  </si>
  <si>
    <t>U12M15</t>
  </si>
  <si>
    <t>U12M16</t>
  </si>
  <si>
    <t>U12M17</t>
  </si>
  <si>
    <t>U12M18</t>
  </si>
  <si>
    <t>U12M19</t>
  </si>
  <si>
    <t>U12M20</t>
  </si>
  <si>
    <r>
      <rPr>
        <b/>
        <sz val="12"/>
        <color rgb="FFFF0000"/>
        <rFont val="ＭＳ Ｐゴシック"/>
        <family val="2"/>
        <charset val="128"/>
      </rPr>
      <t>U12</t>
    </r>
    <r>
      <rPr>
        <b/>
        <sz val="12"/>
        <color rgb="FFFF0000"/>
        <rFont val="Noto Sans CJK SC"/>
        <family val="2"/>
        <charset val="1"/>
      </rPr>
      <t>（</t>
    </r>
    <r>
      <rPr>
        <b/>
        <sz val="12"/>
        <color rgb="FFFF0000"/>
        <rFont val="ＭＳ Ｐゴシック"/>
        <family val="2"/>
        <charset val="128"/>
      </rPr>
      <t>11</t>
    </r>
    <r>
      <rPr>
        <b/>
        <sz val="12"/>
        <color rgb="FFFF0000"/>
        <rFont val="Noto Sans CJK SC"/>
        <family val="2"/>
        <charset val="1"/>
      </rPr>
      <t>〜</t>
    </r>
    <r>
      <rPr>
        <b/>
        <sz val="12"/>
        <color rgb="FFFF0000"/>
        <rFont val="ＭＳ Ｐゴシック"/>
        <family val="2"/>
        <charset val="128"/>
      </rPr>
      <t>12</t>
    </r>
    <r>
      <rPr>
        <b/>
        <sz val="12"/>
        <color rgb="FFFF0000"/>
        <rFont val="Noto Sans CJK SC"/>
        <family val="2"/>
        <charset val="1"/>
      </rPr>
      <t>歳）女子</t>
    </r>
  </si>
  <si>
    <t>U12W1</t>
  </si>
  <si>
    <t>U12W2</t>
  </si>
  <si>
    <t>U12W3</t>
  </si>
  <si>
    <t>U12W4</t>
  </si>
  <si>
    <t>U12W5</t>
  </si>
  <si>
    <t>U12W6</t>
  </si>
  <si>
    <t>U12W7</t>
  </si>
  <si>
    <t>U12W8</t>
  </si>
  <si>
    <t>U12W9</t>
  </si>
  <si>
    <t>U12W10</t>
  </si>
  <si>
    <t>U12W11</t>
  </si>
  <si>
    <t>U12W12</t>
  </si>
  <si>
    <t>U12W13</t>
  </si>
  <si>
    <t>U12W14</t>
  </si>
  <si>
    <t>U12W15</t>
  </si>
  <si>
    <t>U12W16</t>
  </si>
  <si>
    <t>U12W17</t>
  </si>
  <si>
    <t>U12W18</t>
  </si>
  <si>
    <t>U12W19</t>
  </si>
  <si>
    <t>U12W20</t>
  </si>
  <si>
    <r>
      <rPr>
        <b/>
        <sz val="12"/>
        <color rgb="FFFF0000"/>
        <rFont val="ＭＳ Ｐゴシック"/>
        <family val="2"/>
        <charset val="128"/>
      </rPr>
      <t>U15</t>
    </r>
    <r>
      <rPr>
        <b/>
        <sz val="12"/>
        <color rgb="FFFF0000"/>
        <rFont val="Noto Sans CJK SC"/>
        <family val="2"/>
        <charset val="1"/>
      </rPr>
      <t>（</t>
    </r>
    <r>
      <rPr>
        <b/>
        <sz val="12"/>
        <color rgb="FFFF0000"/>
        <rFont val="ＭＳ Ｐゴシック"/>
        <family val="2"/>
        <charset val="128"/>
      </rPr>
      <t>13</t>
    </r>
    <r>
      <rPr>
        <b/>
        <sz val="12"/>
        <color rgb="FFFF0000"/>
        <rFont val="Noto Sans CJK SC"/>
        <family val="2"/>
        <charset val="1"/>
      </rPr>
      <t>～</t>
    </r>
    <r>
      <rPr>
        <b/>
        <sz val="12"/>
        <color rgb="FFFF0000"/>
        <rFont val="ＭＳ Ｐゴシック"/>
        <family val="2"/>
        <charset val="128"/>
      </rPr>
      <t>15</t>
    </r>
    <r>
      <rPr>
        <b/>
        <sz val="12"/>
        <color rgb="FFFF0000"/>
        <rFont val="Noto Sans CJK SC"/>
        <family val="2"/>
        <charset val="1"/>
      </rPr>
      <t>歳）　男子</t>
    </r>
  </si>
  <si>
    <t>U15M1</t>
  </si>
  <si>
    <t>200m</t>
  </si>
  <si>
    <t>U15M2</t>
  </si>
  <si>
    <t>U15M3</t>
  </si>
  <si>
    <t>U15M4</t>
  </si>
  <si>
    <t>U15M5</t>
  </si>
  <si>
    <t>U15M6</t>
  </si>
  <si>
    <t>U15M7</t>
  </si>
  <si>
    <t>U15M8</t>
  </si>
  <si>
    <t>U15M9</t>
  </si>
  <si>
    <t>U15M10</t>
  </si>
  <si>
    <t>U15M11</t>
  </si>
  <si>
    <t>U15M12</t>
  </si>
  <si>
    <t>U15M13</t>
  </si>
  <si>
    <t>U15M14</t>
  </si>
  <si>
    <t>U15M15</t>
  </si>
  <si>
    <t>U15M16</t>
  </si>
  <si>
    <t>U15M17</t>
  </si>
  <si>
    <t>U15M18</t>
  </si>
  <si>
    <t>U15M19</t>
  </si>
  <si>
    <t>U15M20</t>
  </si>
  <si>
    <r>
      <rPr>
        <b/>
        <sz val="12"/>
        <color rgb="FFFF0000"/>
        <rFont val="ＭＳ Ｐゴシック"/>
        <family val="2"/>
        <charset val="128"/>
      </rPr>
      <t>U15</t>
    </r>
    <r>
      <rPr>
        <b/>
        <sz val="12"/>
        <color rgb="FFFF0000"/>
        <rFont val="Noto Sans CJK SC"/>
        <family val="2"/>
        <charset val="1"/>
      </rPr>
      <t>（</t>
    </r>
    <r>
      <rPr>
        <b/>
        <sz val="12"/>
        <color rgb="FFFF0000"/>
        <rFont val="ＭＳ Ｐゴシック"/>
        <family val="2"/>
        <charset val="128"/>
      </rPr>
      <t>13</t>
    </r>
    <r>
      <rPr>
        <b/>
        <sz val="12"/>
        <color rgb="FFFF0000"/>
        <rFont val="Noto Sans CJK SC"/>
        <family val="2"/>
        <charset val="1"/>
      </rPr>
      <t>～</t>
    </r>
    <r>
      <rPr>
        <b/>
        <sz val="12"/>
        <color rgb="FFFF0000"/>
        <rFont val="ＭＳ Ｐゴシック"/>
        <family val="2"/>
        <charset val="128"/>
      </rPr>
      <t>15</t>
    </r>
    <r>
      <rPr>
        <b/>
        <sz val="12"/>
        <color rgb="FFFF0000"/>
        <rFont val="Noto Sans CJK SC"/>
        <family val="2"/>
        <charset val="1"/>
      </rPr>
      <t>歳）　女子</t>
    </r>
  </si>
  <si>
    <t>U15W1</t>
  </si>
  <si>
    <t>U15W2</t>
  </si>
  <si>
    <t>U15W3</t>
  </si>
  <si>
    <t>U15W4</t>
  </si>
  <si>
    <t>U15W5</t>
  </si>
  <si>
    <t>U15W6</t>
  </si>
  <si>
    <t>U15W7</t>
  </si>
  <si>
    <t>U15W8</t>
  </si>
  <si>
    <t>U15W9</t>
  </si>
  <si>
    <t>U15W10</t>
  </si>
  <si>
    <t>U15W11</t>
  </si>
  <si>
    <t>U15W12</t>
  </si>
  <si>
    <t>U15W13</t>
  </si>
  <si>
    <t>U15W14</t>
  </si>
  <si>
    <t>U15W15</t>
  </si>
  <si>
    <t>U15W16</t>
  </si>
  <si>
    <t>U15W17</t>
  </si>
  <si>
    <t>U15W18</t>
  </si>
  <si>
    <t>U15W19</t>
  </si>
  <si>
    <t>U15W20</t>
  </si>
  <si>
    <r>
      <rPr>
        <sz val="9"/>
        <rFont val="Noto Sans CJK SC"/>
        <family val="2"/>
        <charset val="1"/>
      </rPr>
      <t>生年月日</t>
    </r>
    <r>
      <rPr>
        <sz val="9"/>
        <rFont val="ＭＳ Ｐゴシック"/>
        <family val="2"/>
        <charset val="128"/>
      </rPr>
      <t>(</t>
    </r>
    <r>
      <rPr>
        <sz val="9"/>
        <rFont val="Noto Sans CJK SC"/>
        <family val="2"/>
        <charset val="1"/>
      </rPr>
      <t>西暦）</t>
    </r>
  </si>
  <si>
    <r>
      <rPr>
        <sz val="9"/>
        <rFont val="Noto Sans CJK SC"/>
        <family val="2"/>
        <charset val="1"/>
      </rPr>
      <t>備考（シューズ規程に準じて、次を記載、エリート「</t>
    </r>
    <r>
      <rPr>
        <sz val="9"/>
        <rFont val="ＭＳ Ｐゴシック"/>
        <family val="2"/>
        <charset val="128"/>
      </rPr>
      <t>-</t>
    </r>
    <r>
      <rPr>
        <sz val="9"/>
        <rFont val="Noto Sans CJK SC"/>
        <family val="2"/>
        <charset val="1"/>
      </rPr>
      <t>」、エイジ「未記入」）</t>
    </r>
  </si>
  <si>
    <r>
      <rPr>
        <sz val="9"/>
        <rFont val="ＭＳ Ｐゴシック"/>
        <family val="2"/>
        <charset val="128"/>
      </rPr>
      <t>4</t>
    </r>
    <r>
      <rPr>
        <sz val="9"/>
        <rFont val="Noto Sans CJK SC"/>
        <family val="2"/>
        <charset val="1"/>
      </rPr>
      <t>分</t>
    </r>
    <r>
      <rPr>
        <sz val="9"/>
        <rFont val="ＭＳ Ｐゴシック"/>
        <family val="2"/>
        <charset val="128"/>
      </rPr>
      <t>11</t>
    </r>
    <r>
      <rPr>
        <sz val="9"/>
        <rFont val="Noto Sans CJK SC"/>
        <family val="2"/>
        <charset val="1"/>
      </rPr>
      <t>秒</t>
    </r>
    <r>
      <rPr>
        <sz val="9"/>
        <rFont val="ＭＳ Ｐゴシック"/>
        <family val="2"/>
        <charset val="128"/>
      </rPr>
      <t>50</t>
    </r>
    <r>
      <rPr>
        <sz val="9"/>
        <rFont val="Noto Sans CJK SC"/>
        <family val="2"/>
        <charset val="1"/>
      </rPr>
      <t>の場合↓</t>
    </r>
  </si>
  <si>
    <t>中島 靖弘</t>
  </si>
  <si>
    <r>
      <rPr>
        <b/>
        <sz val="16"/>
        <color rgb="FFFF0000"/>
        <rFont val="ＭＳ Ｐゴシック"/>
        <family val="2"/>
        <charset val="128"/>
      </rPr>
      <t>16</t>
    </r>
    <r>
      <rPr>
        <b/>
        <sz val="16"/>
        <color rgb="FFFF0000"/>
        <rFont val="Noto Sans CJK SC"/>
        <family val="2"/>
        <charset val="1"/>
      </rPr>
      <t>歳以上　男子</t>
    </r>
  </si>
  <si>
    <t>M1</t>
  </si>
  <si>
    <t>M2</t>
  </si>
  <si>
    <t>M3</t>
  </si>
  <si>
    <t>M4</t>
  </si>
  <si>
    <t>M5</t>
  </si>
  <si>
    <t>M6</t>
  </si>
  <si>
    <t>M7</t>
  </si>
  <si>
    <t>M8</t>
  </si>
  <si>
    <t>M9</t>
  </si>
  <si>
    <t>M10</t>
  </si>
  <si>
    <t>M11</t>
  </si>
  <si>
    <t>M12</t>
  </si>
  <si>
    <t>M13</t>
  </si>
  <si>
    <t>M14</t>
  </si>
  <si>
    <t>M15</t>
  </si>
  <si>
    <t>M16</t>
  </si>
  <si>
    <t>M17</t>
  </si>
  <si>
    <t>M18</t>
  </si>
  <si>
    <t>M19</t>
  </si>
  <si>
    <t>M20</t>
  </si>
  <si>
    <t>M21</t>
  </si>
  <si>
    <t>M22</t>
  </si>
  <si>
    <t>M23</t>
  </si>
  <si>
    <t>M24</t>
  </si>
  <si>
    <t>M25</t>
  </si>
  <si>
    <t>M26</t>
  </si>
  <si>
    <t>M27</t>
  </si>
  <si>
    <t>M28</t>
  </si>
  <si>
    <t>M29</t>
  </si>
  <si>
    <t>M30</t>
  </si>
  <si>
    <t>M31</t>
  </si>
  <si>
    <t>M32</t>
  </si>
  <si>
    <t>M33</t>
  </si>
  <si>
    <t>M34</t>
  </si>
  <si>
    <t>M35</t>
  </si>
  <si>
    <t>M36</t>
  </si>
  <si>
    <t>M37</t>
  </si>
  <si>
    <t>M38</t>
  </si>
  <si>
    <t>M39</t>
  </si>
  <si>
    <t>M40</t>
  </si>
  <si>
    <t>M41</t>
  </si>
  <si>
    <t>M42</t>
  </si>
  <si>
    <t>M43</t>
  </si>
  <si>
    <t>M44</t>
  </si>
  <si>
    <t>M45</t>
  </si>
  <si>
    <t>M46</t>
  </si>
  <si>
    <t>M47</t>
  </si>
  <si>
    <t>M48</t>
  </si>
  <si>
    <t>M49</t>
  </si>
  <si>
    <t>M50</t>
  </si>
  <si>
    <r>
      <rPr>
        <b/>
        <sz val="16"/>
        <color rgb="FFFF0000"/>
        <rFont val="ＭＳ Ｐゴシック"/>
        <family val="2"/>
        <charset val="128"/>
      </rPr>
      <t>16</t>
    </r>
    <r>
      <rPr>
        <b/>
        <sz val="16"/>
        <color rgb="FFFF0000"/>
        <rFont val="Noto Sans CJK SC"/>
        <family val="2"/>
        <charset val="1"/>
      </rPr>
      <t>歳以上　女子</t>
    </r>
  </si>
  <si>
    <t>W1</t>
  </si>
  <si>
    <t>W2</t>
  </si>
  <si>
    <t>W3</t>
  </si>
  <si>
    <t>W4</t>
  </si>
  <si>
    <t>W5</t>
  </si>
  <si>
    <t>W6</t>
  </si>
  <si>
    <t>W7</t>
  </si>
  <si>
    <t>W8</t>
  </si>
  <si>
    <t>W9</t>
  </si>
  <si>
    <t>W10</t>
  </si>
  <si>
    <t>W11</t>
  </si>
  <si>
    <t>W12</t>
  </si>
  <si>
    <t>W13</t>
  </si>
  <si>
    <t>W14</t>
  </si>
  <si>
    <t>W15</t>
  </si>
  <si>
    <t>W16</t>
  </si>
  <si>
    <t>W17</t>
  </si>
  <si>
    <t>W18</t>
  </si>
  <si>
    <t>W19</t>
  </si>
  <si>
    <t>W20</t>
  </si>
  <si>
    <t>W21</t>
  </si>
  <si>
    <t>W22</t>
  </si>
  <si>
    <t>W23</t>
  </si>
  <si>
    <t>W24</t>
  </si>
  <si>
    <t>W25</t>
  </si>
  <si>
    <t>認定記録会　結果　</t>
  </si>
  <si>
    <r>
      <rPr>
        <sz val="22"/>
        <rFont val="Noto Sans CJK SC"/>
        <family val="2"/>
        <charset val="1"/>
      </rPr>
      <t>（会場</t>
    </r>
    <r>
      <rPr>
        <sz val="22"/>
        <rFont val="ＭＳ Ｐゴシック"/>
        <family val="2"/>
        <charset val="128"/>
      </rPr>
      <t>:</t>
    </r>
  </si>
  <si>
    <t>）</t>
  </si>
  <si>
    <t>開催日</t>
  </si>
  <si>
    <t>天気</t>
  </si>
  <si>
    <t>Swim</t>
  </si>
  <si>
    <t>Run</t>
  </si>
  <si>
    <r>
      <rPr>
        <sz val="14"/>
        <rFont val="ＭＳ Ｐゴシック"/>
        <family val="2"/>
        <charset val="128"/>
      </rPr>
      <t>■U8</t>
    </r>
    <r>
      <rPr>
        <sz val="14"/>
        <rFont val="Noto Sans CJK SC"/>
        <family val="2"/>
        <charset val="1"/>
      </rPr>
      <t>（</t>
    </r>
    <r>
      <rPr>
        <sz val="14"/>
        <rFont val="ＭＳ Ｐゴシック"/>
        <family val="2"/>
        <charset val="128"/>
      </rPr>
      <t>7</t>
    </r>
    <r>
      <rPr>
        <sz val="14"/>
        <rFont val="Noto Sans CJK SC"/>
        <family val="2"/>
        <charset val="1"/>
      </rPr>
      <t>歳〜</t>
    </r>
    <r>
      <rPr>
        <sz val="14"/>
        <rFont val="ＭＳ Ｐゴシック"/>
        <family val="2"/>
        <charset val="128"/>
      </rPr>
      <t>8</t>
    </r>
    <r>
      <rPr>
        <sz val="14"/>
        <rFont val="Noto Sans CJK SC"/>
        <family val="2"/>
        <charset val="1"/>
      </rPr>
      <t>歳）女子</t>
    </r>
  </si>
  <si>
    <t>YOB</t>
  </si>
  <si>
    <t>合計タイム</t>
  </si>
  <si>
    <t>S</t>
  </si>
  <si>
    <t>R</t>
  </si>
  <si>
    <t>備考（通過タイムなど）</t>
  </si>
  <si>
    <r>
      <rPr>
        <sz val="11"/>
        <rFont val="ＭＳ Ｐゴシック"/>
        <family val="2"/>
        <charset val="128"/>
      </rPr>
      <t>JTU</t>
    </r>
    <r>
      <rPr>
        <sz val="11"/>
        <rFont val="Noto Sans CJK SC"/>
        <family val="2"/>
        <charset val="1"/>
      </rPr>
      <t xml:space="preserve">会員番号 </t>
    </r>
  </si>
  <si>
    <r>
      <rPr>
        <sz val="14"/>
        <rFont val="ＭＳ Ｐゴシック"/>
        <family val="2"/>
        <charset val="128"/>
      </rPr>
      <t>■U8</t>
    </r>
    <r>
      <rPr>
        <sz val="14"/>
        <rFont val="Noto Sans CJK SC"/>
        <family val="2"/>
        <charset val="1"/>
      </rPr>
      <t>（</t>
    </r>
    <r>
      <rPr>
        <sz val="14"/>
        <rFont val="ＭＳ Ｐゴシック"/>
        <family val="2"/>
        <charset val="128"/>
      </rPr>
      <t>7</t>
    </r>
    <r>
      <rPr>
        <sz val="14"/>
        <rFont val="Noto Sans CJK SC"/>
        <family val="2"/>
        <charset val="1"/>
      </rPr>
      <t>歳〜</t>
    </r>
    <r>
      <rPr>
        <sz val="14"/>
        <rFont val="ＭＳ Ｐゴシック"/>
        <family val="2"/>
        <charset val="128"/>
      </rPr>
      <t>8</t>
    </r>
    <r>
      <rPr>
        <sz val="14"/>
        <rFont val="Noto Sans CJK SC"/>
        <family val="2"/>
        <charset val="1"/>
      </rPr>
      <t>歳）男子</t>
    </r>
  </si>
  <si>
    <r>
      <rPr>
        <sz val="14"/>
        <rFont val="ＭＳ Ｐゴシック"/>
        <family val="2"/>
        <charset val="128"/>
      </rPr>
      <t>■U10</t>
    </r>
    <r>
      <rPr>
        <sz val="14"/>
        <rFont val="Noto Sans CJK SC"/>
        <family val="2"/>
        <charset val="1"/>
      </rPr>
      <t>（</t>
    </r>
    <r>
      <rPr>
        <sz val="14"/>
        <rFont val="ＭＳ Ｐゴシック"/>
        <family val="2"/>
        <charset val="128"/>
      </rPr>
      <t>9</t>
    </r>
    <r>
      <rPr>
        <sz val="14"/>
        <rFont val="Noto Sans CJK SC"/>
        <family val="2"/>
        <charset val="1"/>
      </rPr>
      <t>〜１</t>
    </r>
    <r>
      <rPr>
        <sz val="14"/>
        <rFont val="ＭＳ Ｐゴシック"/>
        <family val="2"/>
        <charset val="128"/>
      </rPr>
      <t>0</t>
    </r>
    <r>
      <rPr>
        <sz val="14"/>
        <rFont val="Noto Sans CJK SC"/>
        <family val="2"/>
        <charset val="1"/>
      </rPr>
      <t>歳）女子</t>
    </r>
  </si>
  <si>
    <r>
      <rPr>
        <sz val="14"/>
        <rFont val="ＭＳ Ｐゴシック"/>
        <family val="2"/>
        <charset val="128"/>
      </rPr>
      <t>■U10</t>
    </r>
    <r>
      <rPr>
        <sz val="14"/>
        <rFont val="Noto Sans CJK SC"/>
        <family val="2"/>
        <charset val="1"/>
      </rPr>
      <t>（</t>
    </r>
    <r>
      <rPr>
        <sz val="14"/>
        <rFont val="ＭＳ Ｐゴシック"/>
        <family val="2"/>
        <charset val="128"/>
      </rPr>
      <t>9</t>
    </r>
    <r>
      <rPr>
        <sz val="14"/>
        <rFont val="Noto Sans CJK SC"/>
        <family val="2"/>
        <charset val="1"/>
      </rPr>
      <t>〜１</t>
    </r>
    <r>
      <rPr>
        <sz val="14"/>
        <rFont val="ＭＳ Ｐゴシック"/>
        <family val="2"/>
        <charset val="128"/>
      </rPr>
      <t>0</t>
    </r>
    <r>
      <rPr>
        <sz val="14"/>
        <rFont val="Noto Sans CJK SC"/>
        <family val="2"/>
        <charset val="1"/>
      </rPr>
      <t>歳）男子</t>
    </r>
  </si>
  <si>
    <r>
      <rPr>
        <sz val="14"/>
        <rFont val="ＭＳ Ｐゴシック"/>
        <family val="2"/>
        <charset val="128"/>
      </rPr>
      <t>■U12</t>
    </r>
    <r>
      <rPr>
        <sz val="14"/>
        <rFont val="Noto Sans CJK SC"/>
        <family val="2"/>
        <charset val="1"/>
      </rPr>
      <t>（</t>
    </r>
    <r>
      <rPr>
        <sz val="14"/>
        <rFont val="ＭＳ Ｐゴシック"/>
        <family val="2"/>
        <charset val="128"/>
      </rPr>
      <t>11</t>
    </r>
    <r>
      <rPr>
        <sz val="14"/>
        <rFont val="Noto Sans CJK SC"/>
        <family val="2"/>
        <charset val="1"/>
      </rPr>
      <t>〜</t>
    </r>
    <r>
      <rPr>
        <sz val="14"/>
        <rFont val="ＭＳ Ｐゴシック"/>
        <family val="2"/>
        <charset val="128"/>
      </rPr>
      <t>12</t>
    </r>
    <r>
      <rPr>
        <sz val="14"/>
        <rFont val="Noto Sans CJK SC"/>
        <family val="2"/>
        <charset val="1"/>
      </rPr>
      <t>歳）女子</t>
    </r>
  </si>
  <si>
    <t>No.</t>
  </si>
  <si>
    <r>
      <rPr>
        <sz val="14"/>
        <rFont val="ＭＳ Ｐゴシック"/>
        <family val="2"/>
        <charset val="128"/>
      </rPr>
      <t>■U12</t>
    </r>
    <r>
      <rPr>
        <sz val="14"/>
        <rFont val="Noto Sans CJK SC"/>
        <family val="2"/>
        <charset val="1"/>
      </rPr>
      <t>（</t>
    </r>
    <r>
      <rPr>
        <sz val="14"/>
        <rFont val="ＭＳ Ｐゴシック"/>
        <family val="2"/>
        <charset val="128"/>
      </rPr>
      <t>11</t>
    </r>
    <r>
      <rPr>
        <sz val="14"/>
        <rFont val="Noto Sans CJK SC"/>
        <family val="2"/>
        <charset val="1"/>
      </rPr>
      <t>〜</t>
    </r>
    <r>
      <rPr>
        <sz val="14"/>
        <rFont val="ＭＳ Ｐゴシック"/>
        <family val="2"/>
        <charset val="128"/>
      </rPr>
      <t>12</t>
    </r>
    <r>
      <rPr>
        <sz val="14"/>
        <rFont val="Noto Sans CJK SC"/>
        <family val="2"/>
        <charset val="1"/>
      </rPr>
      <t>歳）男子</t>
    </r>
  </si>
  <si>
    <r>
      <rPr>
        <sz val="14"/>
        <rFont val="ＭＳ Ｐゴシック"/>
        <family val="2"/>
        <charset val="128"/>
      </rPr>
      <t>■U15</t>
    </r>
    <r>
      <rPr>
        <sz val="14"/>
        <rFont val="Noto Sans CJK SC"/>
        <family val="2"/>
        <charset val="1"/>
      </rPr>
      <t>（</t>
    </r>
    <r>
      <rPr>
        <sz val="14"/>
        <rFont val="ＭＳ Ｐゴシック"/>
        <family val="2"/>
        <charset val="128"/>
      </rPr>
      <t>13</t>
    </r>
    <r>
      <rPr>
        <sz val="14"/>
        <rFont val="Noto Sans CJK SC"/>
        <family val="2"/>
        <charset val="1"/>
      </rPr>
      <t>〜</t>
    </r>
    <r>
      <rPr>
        <sz val="14"/>
        <rFont val="ＭＳ Ｐゴシック"/>
        <family val="2"/>
        <charset val="128"/>
      </rPr>
      <t>15</t>
    </r>
    <r>
      <rPr>
        <sz val="14"/>
        <rFont val="Noto Sans CJK SC"/>
        <family val="2"/>
        <charset val="1"/>
      </rPr>
      <t>歳）女子</t>
    </r>
    <r>
      <rPr>
        <sz val="14"/>
        <rFont val="ＭＳ Ｐゴシック"/>
        <family val="2"/>
        <charset val="128"/>
      </rPr>
      <t xml:space="preserve">												</t>
    </r>
  </si>
  <si>
    <r>
      <rPr>
        <sz val="14"/>
        <rFont val="ＭＳ Ｐゴシック"/>
        <family val="2"/>
        <charset val="128"/>
      </rPr>
      <t>■U15</t>
    </r>
    <r>
      <rPr>
        <sz val="14"/>
        <rFont val="Noto Sans CJK SC"/>
        <family val="2"/>
        <charset val="1"/>
      </rPr>
      <t>（</t>
    </r>
    <r>
      <rPr>
        <sz val="14"/>
        <rFont val="ＭＳ Ｐゴシック"/>
        <family val="2"/>
        <charset val="128"/>
      </rPr>
      <t>13</t>
    </r>
    <r>
      <rPr>
        <sz val="14"/>
        <rFont val="Noto Sans CJK SC"/>
        <family val="2"/>
        <charset val="1"/>
      </rPr>
      <t>〜</t>
    </r>
    <r>
      <rPr>
        <sz val="14"/>
        <rFont val="ＭＳ Ｐゴシック"/>
        <family val="2"/>
        <charset val="128"/>
      </rPr>
      <t>15</t>
    </r>
    <r>
      <rPr>
        <sz val="14"/>
        <rFont val="Noto Sans CJK SC"/>
        <family val="2"/>
        <charset val="1"/>
      </rPr>
      <t>歳）男子</t>
    </r>
    <r>
      <rPr>
        <sz val="14"/>
        <rFont val="ＭＳ Ｐゴシック"/>
        <family val="2"/>
        <charset val="128"/>
      </rPr>
      <t xml:space="preserve">												</t>
    </r>
  </si>
  <si>
    <r>
      <rPr>
        <sz val="14"/>
        <rFont val="ＭＳ Ｐゴシック"/>
        <family val="2"/>
        <charset val="128"/>
      </rPr>
      <t>■16</t>
    </r>
    <r>
      <rPr>
        <sz val="14"/>
        <rFont val="Noto Sans CJK SC"/>
        <family val="2"/>
        <charset val="1"/>
      </rPr>
      <t>歳以上女子</t>
    </r>
  </si>
  <si>
    <t>備考</t>
  </si>
  <si>
    <r>
      <rPr>
        <sz val="14"/>
        <rFont val="ＭＳ Ｐゴシック"/>
        <family val="2"/>
        <charset val="128"/>
      </rPr>
      <t>■16</t>
    </r>
    <r>
      <rPr>
        <sz val="14"/>
        <rFont val="Noto Sans CJK SC"/>
        <family val="2"/>
        <charset val="1"/>
      </rPr>
      <t>歳以上男子</t>
    </r>
  </si>
  <si>
    <r>
      <rPr>
        <sz val="11"/>
        <rFont val="Noto Sans CJK SC"/>
        <family val="2"/>
        <charset val="1"/>
      </rPr>
      <t>年齢は</t>
    </r>
    <r>
      <rPr>
        <sz val="11"/>
        <rFont val="ＭＳ Ｐゴシック"/>
        <family val="2"/>
        <charset val="128"/>
      </rPr>
      <t>2025</t>
    </r>
    <r>
      <rPr>
        <sz val="11"/>
        <rFont val="Noto Sans CJK SC"/>
        <family val="2"/>
        <charset val="1"/>
      </rPr>
      <t>年</t>
    </r>
    <r>
      <rPr>
        <sz val="11"/>
        <rFont val="ＭＳ Ｐゴシック"/>
        <family val="2"/>
        <charset val="128"/>
      </rPr>
      <t>12</t>
    </r>
    <r>
      <rPr>
        <sz val="11"/>
        <rFont val="Noto Sans CJK SC"/>
        <family val="2"/>
        <charset val="1"/>
      </rPr>
      <t>月</t>
    </r>
    <r>
      <rPr>
        <sz val="11"/>
        <rFont val="ＭＳ Ｐゴシック"/>
        <family val="2"/>
        <charset val="128"/>
      </rPr>
      <t>31</t>
    </r>
    <r>
      <rPr>
        <sz val="11"/>
        <rFont val="Noto Sans CJK SC"/>
        <family val="2"/>
        <charset val="1"/>
      </rPr>
      <t>日時点年齢</t>
    </r>
  </si>
  <si>
    <t>審判長：</t>
  </si>
  <si>
    <t>技術代表：</t>
  </si>
  <si>
    <r>
      <rPr>
        <b/>
        <sz val="16"/>
        <color theme="1"/>
        <rFont val="Noto Sans CJK SC"/>
        <family val="2"/>
        <charset val="1"/>
      </rPr>
      <t>新タイム（</t>
    </r>
    <r>
      <rPr>
        <b/>
        <sz val="16"/>
        <color theme="1"/>
        <rFont val="ＭＳ Ｐゴシック"/>
        <family val="2"/>
        <charset val="128"/>
      </rPr>
      <t>16</t>
    </r>
    <r>
      <rPr>
        <b/>
        <sz val="16"/>
        <color theme="1"/>
        <rFont val="Noto Sans CJK SC"/>
        <family val="2"/>
        <charset val="1"/>
      </rPr>
      <t>歳以上</t>
    </r>
    <r>
      <rPr>
        <b/>
        <sz val="16"/>
        <color theme="1"/>
        <rFont val="ＭＳ Ｐゴシック"/>
        <family val="2"/>
        <charset val="128"/>
      </rPr>
      <t>/</t>
    </r>
    <r>
      <rPr>
        <b/>
        <sz val="16"/>
        <color theme="1"/>
        <rFont val="Noto Sans CJK SC"/>
        <family val="2"/>
        <charset val="1"/>
      </rPr>
      <t>男子）</t>
    </r>
  </si>
  <si>
    <r>
      <rPr>
        <b/>
        <sz val="16"/>
        <color theme="1"/>
        <rFont val="Noto Sans CJK SC"/>
        <family val="2"/>
        <charset val="1"/>
      </rPr>
      <t>新タイム（</t>
    </r>
    <r>
      <rPr>
        <b/>
        <sz val="16"/>
        <color theme="1"/>
        <rFont val="ＭＳ Ｐゴシック"/>
        <family val="2"/>
        <charset val="128"/>
      </rPr>
      <t>16</t>
    </r>
    <r>
      <rPr>
        <b/>
        <sz val="16"/>
        <color theme="1"/>
        <rFont val="Noto Sans CJK SC"/>
        <family val="2"/>
        <charset val="1"/>
      </rPr>
      <t>歳以上</t>
    </r>
    <r>
      <rPr>
        <b/>
        <sz val="16"/>
        <color theme="1"/>
        <rFont val="ＭＳ Ｐゴシック"/>
        <family val="2"/>
        <charset val="128"/>
      </rPr>
      <t>/</t>
    </r>
    <r>
      <rPr>
        <b/>
        <sz val="16"/>
        <color theme="1"/>
        <rFont val="Noto Sans CJK SC"/>
        <family val="2"/>
        <charset val="1"/>
      </rPr>
      <t>女子）</t>
    </r>
  </si>
  <si>
    <r>
      <rPr>
        <b/>
        <sz val="16"/>
        <color theme="1"/>
        <rFont val="Noto Sans CJK SC"/>
        <family val="2"/>
        <charset val="1"/>
      </rPr>
      <t>新タイム（</t>
    </r>
    <r>
      <rPr>
        <b/>
        <sz val="16"/>
        <color theme="1"/>
        <rFont val="ＭＳ Ｐゴシック"/>
        <family val="2"/>
        <charset val="128"/>
      </rPr>
      <t>13-15</t>
    </r>
    <r>
      <rPr>
        <b/>
        <sz val="16"/>
        <color theme="1"/>
        <rFont val="Noto Sans CJK SC"/>
        <family val="2"/>
        <charset val="1"/>
      </rPr>
      <t>歳</t>
    </r>
    <r>
      <rPr>
        <b/>
        <sz val="16"/>
        <color theme="1"/>
        <rFont val="ＭＳ Ｐゴシック"/>
        <family val="2"/>
        <charset val="128"/>
      </rPr>
      <t>/</t>
    </r>
    <r>
      <rPr>
        <b/>
        <sz val="16"/>
        <color theme="1"/>
        <rFont val="Noto Sans CJK SC"/>
        <family val="2"/>
        <charset val="1"/>
      </rPr>
      <t>男子）</t>
    </r>
  </si>
  <si>
    <r>
      <rPr>
        <b/>
        <sz val="18"/>
        <color theme="1"/>
        <rFont val="Noto Sans CJK SC"/>
        <family val="2"/>
        <charset val="1"/>
      </rPr>
      <t>新タイム（</t>
    </r>
    <r>
      <rPr>
        <b/>
        <sz val="18"/>
        <color theme="1"/>
        <rFont val="ＭＳ Ｐゴシック"/>
        <family val="3"/>
        <charset val="128"/>
      </rPr>
      <t>13-15</t>
    </r>
    <r>
      <rPr>
        <b/>
        <sz val="18"/>
        <color theme="1"/>
        <rFont val="Noto Sans CJK SC"/>
        <family val="2"/>
        <charset val="1"/>
      </rPr>
      <t>歳</t>
    </r>
    <r>
      <rPr>
        <b/>
        <sz val="18"/>
        <color theme="1"/>
        <rFont val="ＭＳ Ｐゴシック"/>
        <family val="3"/>
        <charset val="128"/>
      </rPr>
      <t>/</t>
    </r>
    <r>
      <rPr>
        <b/>
        <sz val="18"/>
        <color theme="1"/>
        <rFont val="Noto Sans CJK SC"/>
        <family val="2"/>
        <charset val="1"/>
      </rPr>
      <t>女子）</t>
    </r>
  </si>
  <si>
    <r>
      <rPr>
        <b/>
        <sz val="16"/>
        <color theme="1"/>
        <rFont val="Noto Sans CJK SC"/>
        <family val="2"/>
        <charset val="1"/>
      </rPr>
      <t>新タイム（</t>
    </r>
    <r>
      <rPr>
        <b/>
        <sz val="16"/>
        <color theme="1"/>
        <rFont val="ＭＳ Ｐゴシック"/>
        <family val="2"/>
        <charset val="128"/>
      </rPr>
      <t>11-12</t>
    </r>
    <r>
      <rPr>
        <b/>
        <sz val="16"/>
        <color theme="1"/>
        <rFont val="Noto Sans CJK SC"/>
        <family val="2"/>
        <charset val="1"/>
      </rPr>
      <t>歳</t>
    </r>
    <r>
      <rPr>
        <b/>
        <sz val="16"/>
        <color theme="1"/>
        <rFont val="ＭＳ Ｐゴシック"/>
        <family val="2"/>
        <charset val="128"/>
      </rPr>
      <t>/</t>
    </r>
    <r>
      <rPr>
        <b/>
        <sz val="16"/>
        <color theme="1"/>
        <rFont val="Noto Sans CJK SC"/>
        <family val="2"/>
        <charset val="1"/>
      </rPr>
      <t>男子）</t>
    </r>
  </si>
  <si>
    <r>
      <rPr>
        <b/>
        <sz val="18"/>
        <color theme="1"/>
        <rFont val="Noto Sans CJK SC"/>
        <family val="2"/>
        <charset val="1"/>
      </rPr>
      <t>新タイム（</t>
    </r>
    <r>
      <rPr>
        <b/>
        <sz val="18"/>
        <color theme="1"/>
        <rFont val="ＭＳ Ｐゴシック"/>
        <family val="3"/>
        <charset val="128"/>
      </rPr>
      <t>11-12</t>
    </r>
    <r>
      <rPr>
        <b/>
        <sz val="18"/>
        <color theme="1"/>
        <rFont val="Noto Sans CJK SC"/>
        <family val="2"/>
        <charset val="1"/>
      </rPr>
      <t>歳</t>
    </r>
    <r>
      <rPr>
        <b/>
        <sz val="18"/>
        <color theme="1"/>
        <rFont val="ＭＳ Ｐゴシック"/>
        <family val="3"/>
        <charset val="128"/>
      </rPr>
      <t>/</t>
    </r>
    <r>
      <rPr>
        <b/>
        <sz val="18"/>
        <color theme="1"/>
        <rFont val="Noto Sans CJK SC"/>
        <family val="2"/>
        <charset val="1"/>
      </rPr>
      <t>女子）</t>
    </r>
  </si>
  <si>
    <r>
      <rPr>
        <b/>
        <sz val="16"/>
        <color theme="1"/>
        <rFont val="Noto Sans CJK SC"/>
        <family val="2"/>
        <charset val="1"/>
      </rPr>
      <t>新タイム（</t>
    </r>
    <r>
      <rPr>
        <b/>
        <sz val="16"/>
        <color theme="1"/>
        <rFont val="ＭＳ Ｐゴシック"/>
        <family val="2"/>
        <charset val="128"/>
      </rPr>
      <t>9-10</t>
    </r>
    <r>
      <rPr>
        <b/>
        <sz val="16"/>
        <color theme="1"/>
        <rFont val="Noto Sans CJK SC"/>
        <family val="2"/>
        <charset val="1"/>
      </rPr>
      <t>歳</t>
    </r>
    <r>
      <rPr>
        <b/>
        <sz val="16"/>
        <color theme="1"/>
        <rFont val="ＭＳ Ｐゴシック"/>
        <family val="2"/>
        <charset val="128"/>
      </rPr>
      <t>/</t>
    </r>
    <r>
      <rPr>
        <b/>
        <sz val="16"/>
        <color theme="1"/>
        <rFont val="Noto Sans CJK SC"/>
        <family val="2"/>
        <charset val="1"/>
      </rPr>
      <t>男子）</t>
    </r>
  </si>
  <si>
    <r>
      <rPr>
        <b/>
        <sz val="18"/>
        <color theme="1"/>
        <rFont val="Noto Sans CJK SC"/>
        <family val="2"/>
        <charset val="1"/>
      </rPr>
      <t>新タイム（</t>
    </r>
    <r>
      <rPr>
        <b/>
        <sz val="18"/>
        <color theme="1"/>
        <rFont val="ＭＳ Ｐゴシック"/>
        <family val="3"/>
        <charset val="128"/>
      </rPr>
      <t>9-10</t>
    </r>
    <r>
      <rPr>
        <b/>
        <sz val="18"/>
        <color theme="1"/>
        <rFont val="Noto Sans CJK SC"/>
        <family val="2"/>
        <charset val="1"/>
      </rPr>
      <t>歳</t>
    </r>
    <r>
      <rPr>
        <b/>
        <sz val="18"/>
        <color theme="1"/>
        <rFont val="ＭＳ Ｐゴシック"/>
        <family val="3"/>
        <charset val="128"/>
      </rPr>
      <t>/</t>
    </r>
    <r>
      <rPr>
        <b/>
        <sz val="18"/>
        <color theme="1"/>
        <rFont val="Noto Sans CJK SC"/>
        <family val="2"/>
        <charset val="1"/>
      </rPr>
      <t>女子）</t>
    </r>
  </si>
  <si>
    <r>
      <rPr>
        <b/>
        <sz val="16"/>
        <color theme="1"/>
        <rFont val="Noto Sans CJK SC"/>
        <family val="2"/>
        <charset val="1"/>
      </rPr>
      <t>新タイム（</t>
    </r>
    <r>
      <rPr>
        <b/>
        <sz val="16"/>
        <color theme="1"/>
        <rFont val="ＭＳ Ｐゴシック"/>
        <family val="2"/>
        <charset val="128"/>
      </rPr>
      <t>7-8</t>
    </r>
    <r>
      <rPr>
        <b/>
        <sz val="16"/>
        <color theme="1"/>
        <rFont val="Noto Sans CJK SC"/>
        <family val="2"/>
        <charset val="1"/>
      </rPr>
      <t>歳</t>
    </r>
    <r>
      <rPr>
        <b/>
        <sz val="16"/>
        <color theme="1"/>
        <rFont val="ＭＳ Ｐゴシック"/>
        <family val="2"/>
        <charset val="128"/>
      </rPr>
      <t>/</t>
    </r>
    <r>
      <rPr>
        <b/>
        <sz val="16"/>
        <color theme="1"/>
        <rFont val="Noto Sans CJK SC"/>
        <family val="2"/>
        <charset val="1"/>
      </rPr>
      <t>男子）</t>
    </r>
  </si>
  <si>
    <r>
      <rPr>
        <b/>
        <sz val="18"/>
        <color theme="1"/>
        <rFont val="Noto Sans CJK SC"/>
        <family val="2"/>
        <charset val="1"/>
      </rPr>
      <t>新タイム（</t>
    </r>
    <r>
      <rPr>
        <b/>
        <sz val="18"/>
        <color theme="1"/>
        <rFont val="ＭＳ Ｐゴシック"/>
        <family val="3"/>
        <charset val="128"/>
      </rPr>
      <t>7-8</t>
    </r>
    <r>
      <rPr>
        <b/>
        <sz val="18"/>
        <color theme="1"/>
        <rFont val="Noto Sans CJK SC"/>
        <family val="2"/>
        <charset val="1"/>
      </rPr>
      <t>歳</t>
    </r>
    <r>
      <rPr>
        <b/>
        <sz val="18"/>
        <color theme="1"/>
        <rFont val="ＭＳ Ｐゴシック"/>
        <family val="3"/>
        <charset val="128"/>
      </rPr>
      <t>/</t>
    </r>
    <r>
      <rPr>
        <b/>
        <sz val="18"/>
        <color theme="1"/>
        <rFont val="Noto Sans CJK SC"/>
        <family val="2"/>
        <charset val="1"/>
      </rPr>
      <t>女子）</t>
    </r>
  </si>
  <si>
    <t>Swim+Run</t>
  </si>
  <si>
    <t>計算用</t>
  </si>
  <si>
    <t>3000m</t>
  </si>
  <si>
    <t>Total</t>
  </si>
  <si>
    <t>1500m</t>
  </si>
  <si>
    <t>1000m</t>
  </si>
  <si>
    <t>800m</t>
  </si>
  <si>
    <t>05:40.00</t>
  </si>
  <si>
    <t>06:00.00</t>
  </si>
  <si>
    <t>06:20.00</t>
  </si>
  <si>
    <t>06:40.00</t>
  </si>
  <si>
    <t>07:00.00</t>
  </si>
  <si>
    <t>07:20.00</t>
  </si>
  <si>
    <t>07:40.00</t>
  </si>
  <si>
    <t>08:00.00</t>
  </si>
  <si>
    <t>08:20.00</t>
  </si>
  <si>
    <t>08:40.00</t>
  </si>
  <si>
    <t>09:00.00</t>
  </si>
  <si>
    <t>09:20.00</t>
  </si>
  <si>
    <t>09:40.00</t>
  </si>
  <si>
    <t>10:00.00</t>
  </si>
  <si>
    <t>10:20.00</t>
  </si>
  <si>
    <t>10:40.00</t>
  </si>
  <si>
    <t>11:00.00</t>
  </si>
  <si>
    <t>11:20.00</t>
  </si>
  <si>
    <t>11:40.00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</si>
</sst>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m/d/yyyy"/>
    <numFmt numFmtId="177" formatCode="0_);[Red]\(0\)"/>
    <numFmt numFmtId="178" formatCode="0;[Red]0"/>
    <numFmt numFmtId="179" formatCode="m:ss.00"/>
    <numFmt numFmtId="180" formatCode="mm:ss.00"/>
    <numFmt numFmtId="181" formatCode="yy"/>
    <numFmt numFmtId="182" formatCode="#,##0_);[Red]\(#,##0\)"/>
    <numFmt numFmtId="183" formatCode="0.00_);[Red]\(0.00\)"/>
    <numFmt numFmtId="184" formatCode="0\’00\”00;#;&quot;DNS&quot;"/>
    <numFmt numFmtId="185" formatCode="0.000_);[Red]\(0.000\)"/>
    <numFmt numFmtId="186" formatCode="yyyy/m/d;@"/>
  </numFmts>
  <fonts count="49">
    <font>
      <sz val="11"/>
      <name val="ＭＳ Ｐゴシック"/>
      <charset val="128"/>
    </font>
    <font>
      <sz val="12"/>
      <color theme="1"/>
      <name val="MS-PGothic"/>
      <family val="2"/>
      <charset val="1"/>
    </font>
    <font>
      <sz val="11"/>
      <name val="Noto Sans CJK SC"/>
      <family val="2"/>
      <charset val="1"/>
    </font>
    <font>
      <sz val="20"/>
      <name val="Noto Sans CJK SC"/>
      <family val="2"/>
      <charset val="1"/>
    </font>
    <font>
      <sz val="11"/>
      <name val="ＭＳ Ｐゴシック"/>
      <family val="2"/>
      <charset val="128"/>
    </font>
    <font>
      <sz val="9"/>
      <name val="ＭＳ Ｐゴシック"/>
      <family val="2"/>
      <charset val="128"/>
    </font>
    <font>
      <sz val="9"/>
      <color theme="1"/>
      <name val="ＭＳ Ｐゴシック"/>
      <family val="2"/>
      <charset val="128"/>
    </font>
    <font>
      <sz val="9"/>
      <name val="Arial Unicode MS"/>
      <family val="2"/>
      <charset val="1"/>
    </font>
    <font>
      <sz val="9"/>
      <name val="Noto Sans CJK SC"/>
      <family val="2"/>
      <charset val="1"/>
    </font>
    <font>
      <sz val="9"/>
      <color theme="1"/>
      <name val="Noto Sans CJK SC"/>
      <family val="2"/>
      <charset val="1"/>
    </font>
    <font>
      <sz val="6"/>
      <name val="ＭＳ Ｐゴシック"/>
      <family val="2"/>
      <charset val="128"/>
    </font>
    <font>
      <sz val="8"/>
      <name val="ＭＳ Ｐゴシック"/>
      <family val="2"/>
      <charset val="128"/>
    </font>
    <font>
      <sz val="8"/>
      <name val="Noto Sans CJK SC"/>
      <family val="2"/>
      <charset val="1"/>
    </font>
    <font>
      <b/>
      <sz val="9"/>
      <color rgb="FFFF0000"/>
      <name val="Noto Sans CJK SC"/>
      <family val="2"/>
      <charset val="1"/>
    </font>
    <font>
      <b/>
      <sz val="11"/>
      <color rgb="FFFF0000"/>
      <name val="ＭＳ Ｐゴシック"/>
      <family val="2"/>
      <charset val="128"/>
    </font>
    <font>
      <b/>
      <sz val="11"/>
      <color rgb="FFFF0000"/>
      <name val="Noto Sans CJK SC"/>
      <family val="2"/>
      <charset val="1"/>
    </font>
    <font>
      <sz val="11"/>
      <color theme="1"/>
      <name val="ＭＳ Ｐゴシック"/>
      <family val="2"/>
      <charset val="128"/>
    </font>
    <font>
      <sz val="11"/>
      <name val="Arial Unicode MS"/>
      <family val="2"/>
      <charset val="1"/>
    </font>
    <font>
      <sz val="9"/>
      <name val="ＭＳ Ｐゴシック"/>
      <family val="3"/>
      <charset val="128"/>
    </font>
    <font>
      <sz val="9"/>
      <color rgb="FFDD0806"/>
      <name val="ＭＳ Ｐゴシック"/>
      <family val="2"/>
      <charset val="128"/>
    </font>
    <font>
      <sz val="9"/>
      <color theme="1"/>
      <name val="ＭＳ Ｐゴシック"/>
      <family val="3"/>
      <charset val="128"/>
    </font>
    <font>
      <b/>
      <sz val="12"/>
      <color rgb="FFFF0000"/>
      <name val="ＭＳ Ｐゴシック"/>
      <family val="2"/>
      <charset val="128"/>
    </font>
    <font>
      <b/>
      <sz val="12"/>
      <color rgb="FFFF0000"/>
      <name val="Noto Sans CJK SC"/>
      <family val="2"/>
      <charset val="1"/>
    </font>
    <font>
      <sz val="14"/>
      <color rgb="FF333333"/>
      <name val="Meiryo UI"/>
      <family val="2"/>
      <charset val="128"/>
    </font>
    <font>
      <sz val="10"/>
      <name val="Arial"/>
      <family val="2"/>
    </font>
    <font>
      <sz val="10"/>
      <name val="Noto Sans CJK SC"/>
      <family val="2"/>
      <charset val="1"/>
    </font>
    <font>
      <sz val="10"/>
      <name val="Arial"/>
      <family val="2"/>
      <charset val="1"/>
    </font>
    <font>
      <b/>
      <sz val="16"/>
      <color rgb="FFFF0000"/>
      <name val="ＭＳ Ｐゴシック"/>
      <family val="2"/>
      <charset val="128"/>
    </font>
    <font>
      <b/>
      <sz val="16"/>
      <color rgb="FFFF0000"/>
      <name val="Noto Sans CJK SC"/>
      <family val="2"/>
      <charset val="1"/>
    </font>
    <font>
      <sz val="14"/>
      <color rgb="FF333333"/>
      <name val="ＭＳ Ｐゴシック"/>
      <family val="2"/>
      <charset val="128"/>
    </font>
    <font>
      <sz val="18"/>
      <name val="ＭＳ Ｐゴシック"/>
      <family val="2"/>
      <charset val="128"/>
    </font>
    <font>
      <sz val="22"/>
      <name val="Noto Sans CJK SC"/>
      <family val="2"/>
      <charset val="1"/>
    </font>
    <font>
      <sz val="22"/>
      <name val="ＭＳ Ｐゴシック"/>
      <family val="2"/>
      <charset val="128"/>
    </font>
    <font>
      <sz val="16"/>
      <name val="ＭＳ Ｐゴシック"/>
      <family val="2"/>
      <charset val="128"/>
    </font>
    <font>
      <sz val="14"/>
      <name val="ＭＳ Ｐゴシック"/>
      <family val="2"/>
      <charset val="128"/>
    </font>
    <font>
      <sz val="14"/>
      <name val="Noto Sans CJK SC"/>
      <family val="2"/>
      <charset val="1"/>
    </font>
    <font>
      <sz val="12"/>
      <name val="ＭＳ Ｐゴシック"/>
      <family val="2"/>
      <charset val="128"/>
    </font>
    <font>
      <sz val="12"/>
      <name val="Noto Sans CJK SC"/>
      <family val="2"/>
      <charset val="1"/>
    </font>
    <font>
      <sz val="20"/>
      <name val="HGS行書体"/>
      <family val="3"/>
      <charset val="128"/>
    </font>
    <font>
      <sz val="12"/>
      <color theme="1"/>
      <name val="ＭＳ Ｐゴシック"/>
      <family val="2"/>
      <charset val="128"/>
    </font>
    <font>
      <b/>
      <sz val="16"/>
      <color theme="1"/>
      <name val="Noto Sans CJK SC"/>
      <family val="2"/>
      <charset val="1"/>
    </font>
    <font>
      <b/>
      <sz val="16"/>
      <color theme="1"/>
      <name val="ＭＳ Ｐゴシック"/>
      <family val="2"/>
      <charset val="128"/>
    </font>
    <font>
      <b/>
      <sz val="18"/>
      <color theme="1"/>
      <name val="Noto Sans CJK SC"/>
      <family val="2"/>
      <charset val="1"/>
    </font>
    <font>
      <b/>
      <sz val="18"/>
      <color theme="1"/>
      <name val="ＭＳ Ｐゴシック"/>
      <family val="3"/>
      <charset val="128"/>
    </font>
    <font>
      <sz val="14"/>
      <color theme="1"/>
      <name val="ＭＳ Ｐゴシック"/>
      <family val="3"/>
      <charset val="128"/>
    </font>
    <font>
      <sz val="14"/>
      <color theme="1"/>
      <name val="Noto Sans CJK SC"/>
      <family val="2"/>
      <charset val="1"/>
    </font>
    <font>
      <sz val="13"/>
      <color theme="1"/>
      <name val="ＭＳ Ｐゴシック"/>
      <family val="2"/>
      <charset val="128"/>
    </font>
    <font>
      <sz val="11"/>
      <name val="ＭＳ Ｐゴシック"/>
      <family val="3"/>
      <charset val="128"/>
    </font>
    <font>
      <sz val="6"/>
      <name val="ＭＳ Ｐゴシック"/>
      <family val="3"/>
      <charset val="128"/>
    </font>
  </fonts>
  <fills count="9">
    <fill>
      <patternFill patternType="none"/>
    </fill>
    <fill>
      <patternFill patternType="gray125"/>
    </fill>
    <fill>
      <patternFill patternType="solid">
        <fgColor rgb="FFFFFF00"/>
        <bgColor rgb="FFFFFF00"/>
      </patternFill>
    </fill>
    <fill>
      <patternFill patternType="solid">
        <fgColor theme="0" tint="-0.249977111117893"/>
        <bgColor rgb="FFA6A6A6"/>
      </patternFill>
    </fill>
    <fill>
      <patternFill patternType="solid">
        <fgColor theme="0" tint="-0.34998626667073579"/>
        <bgColor rgb="FFBFBFBF"/>
      </patternFill>
    </fill>
    <fill>
      <patternFill patternType="solid">
        <fgColor theme="0"/>
        <bgColor rgb="FFFFFFCC"/>
      </patternFill>
    </fill>
    <fill>
      <patternFill patternType="solid">
        <fgColor theme="0" tint="-0.14999847407452621"/>
        <bgColor rgb="FFF2DCDB"/>
      </patternFill>
    </fill>
    <fill>
      <patternFill patternType="solid">
        <fgColor theme="8" tint="0.79989013336588644"/>
        <bgColor rgb="FFCCFFFF"/>
      </patternFill>
    </fill>
    <fill>
      <patternFill patternType="solid">
        <fgColor theme="5" tint="0.79989013336588644"/>
        <bgColor rgb="FFD9D9D9"/>
      </patternFill>
    </fill>
  </fills>
  <borders count="74">
    <border>
      <left/>
      <right/>
      <top/>
      <bottom/>
      <diagonal/>
    </border>
    <border>
      <left style="thin">
        <color auto="1"/>
      </left>
      <right style="hair">
        <color auto="1"/>
      </right>
      <top style="thin">
        <color auto="1"/>
      </top>
      <bottom style="hair">
        <color auto="1"/>
      </bottom>
      <diagonal/>
    </border>
    <border>
      <left style="hair">
        <color auto="1"/>
      </left>
      <right/>
      <top style="thin">
        <color auto="1"/>
      </top>
      <bottom style="hair">
        <color auto="1"/>
      </bottom>
      <diagonal/>
    </border>
    <border>
      <left style="medium">
        <color auto="1"/>
      </left>
      <right style="medium">
        <color auto="1"/>
      </right>
      <top style="medium">
        <color auto="1"/>
      </top>
      <bottom style="hair">
        <color auto="1"/>
      </bottom>
      <diagonal/>
    </border>
    <border>
      <left style="thin">
        <color auto="1"/>
      </left>
      <right style="hair">
        <color auto="1"/>
      </right>
      <top style="hair">
        <color auto="1"/>
      </top>
      <bottom style="hair">
        <color auto="1"/>
      </bottom>
      <diagonal/>
    </border>
    <border>
      <left style="hair">
        <color auto="1"/>
      </left>
      <right/>
      <top style="hair">
        <color auto="1"/>
      </top>
      <bottom style="hair">
        <color auto="1"/>
      </bottom>
      <diagonal/>
    </border>
    <border>
      <left style="medium">
        <color auto="1"/>
      </left>
      <right style="medium">
        <color auto="1"/>
      </right>
      <top style="hair">
        <color auto="1"/>
      </top>
      <bottom style="hair">
        <color auto="1"/>
      </bottom>
      <diagonal/>
    </border>
    <border>
      <left style="thin">
        <color auto="1"/>
      </left>
      <right style="hair">
        <color auto="1"/>
      </right>
      <top style="hair">
        <color auto="1"/>
      </top>
      <bottom style="thin">
        <color auto="1"/>
      </bottom>
      <diagonal/>
    </border>
    <border>
      <left style="hair">
        <color auto="1"/>
      </left>
      <right/>
      <top style="hair">
        <color auto="1"/>
      </top>
      <bottom style="thin">
        <color auto="1"/>
      </bottom>
      <diagonal/>
    </border>
    <border>
      <left style="medium">
        <color auto="1"/>
      </left>
      <right style="medium">
        <color auto="1"/>
      </right>
      <top style="hair">
        <color auto="1"/>
      </top>
      <bottom style="medium">
        <color auto="1"/>
      </bottom>
      <diagonal/>
    </border>
    <border>
      <left style="thin">
        <color auto="1"/>
      </left>
      <right style="thin">
        <color auto="1"/>
      </right>
      <top style="thin">
        <color auto="1"/>
      </top>
      <bottom style="thin">
        <color auto="1"/>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thin">
        <color auto="1"/>
      </left>
      <right style="thin">
        <color auto="1"/>
      </right>
      <top style="thin">
        <color auto="1"/>
      </top>
      <bottom style="hair">
        <color auto="1"/>
      </bottom>
      <diagonal/>
    </border>
    <border>
      <left style="thin">
        <color auto="1"/>
      </left>
      <right/>
      <top style="thin">
        <color auto="1"/>
      </top>
      <bottom style="hair">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style="thin">
        <color auto="1"/>
      </top>
      <bottom style="thin">
        <color auto="1"/>
      </bottom>
      <diagonal/>
    </border>
    <border>
      <left style="thin">
        <color auto="1"/>
      </left>
      <right/>
      <top style="hair">
        <color auto="1"/>
      </top>
      <bottom style="thin">
        <color auto="1"/>
      </bottom>
      <diagonal/>
    </border>
    <border>
      <left style="hair">
        <color auto="1"/>
      </left>
      <right style="hair">
        <color auto="1"/>
      </right>
      <top style="hair">
        <color auto="1"/>
      </top>
      <bottom style="thin">
        <color auto="1"/>
      </bottom>
      <diagonal/>
    </border>
    <border>
      <left style="hair">
        <color auto="1"/>
      </left>
      <right style="thin">
        <color auto="1"/>
      </right>
      <top style="hair">
        <color auto="1"/>
      </top>
      <bottom style="thin">
        <color auto="1"/>
      </bottom>
      <diagonal/>
    </border>
    <border>
      <left style="thin">
        <color auto="1"/>
      </left>
      <right style="thin">
        <color auto="1"/>
      </right>
      <top style="hair">
        <color auto="1"/>
      </top>
      <bottom style="thin">
        <color auto="1"/>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right/>
      <top style="hair">
        <color auto="1"/>
      </top>
      <bottom style="thin">
        <color auto="1"/>
      </bottom>
      <diagonal/>
    </border>
    <border>
      <left style="thin">
        <color auto="1"/>
      </left>
      <right style="hair">
        <color auto="1"/>
      </right>
      <top/>
      <bottom/>
      <diagonal/>
    </border>
    <border>
      <left style="hair">
        <color auto="1"/>
      </left>
      <right style="thin">
        <color auto="1"/>
      </right>
      <top/>
      <bottom/>
      <diagonal/>
    </border>
    <border>
      <left style="hair">
        <color auto="1"/>
      </left>
      <right style="hair">
        <color auto="1"/>
      </right>
      <top/>
      <bottom/>
      <diagonal/>
    </border>
    <border>
      <left style="hair">
        <color auto="1"/>
      </left>
      <right/>
      <top/>
      <bottom/>
      <diagonal/>
    </border>
    <border>
      <left style="thin">
        <color auto="1"/>
      </left>
      <right style="thin">
        <color auto="1"/>
      </right>
      <top/>
      <bottom/>
      <diagonal/>
    </border>
    <border>
      <left style="thin">
        <color auto="1"/>
      </left>
      <right style="thin">
        <color auto="1"/>
      </right>
      <top style="thin">
        <color auto="1"/>
      </top>
      <bottom/>
      <diagonal/>
    </border>
    <border>
      <left/>
      <right style="hair">
        <color auto="1"/>
      </right>
      <top style="thin">
        <color auto="1"/>
      </top>
      <bottom/>
      <diagonal/>
    </border>
    <border>
      <left style="thin">
        <color auto="1"/>
      </left>
      <right/>
      <top style="hair">
        <color auto="1"/>
      </top>
      <bottom style="hair">
        <color auto="1"/>
      </bottom>
      <diagonal/>
    </border>
    <border>
      <left style="thin">
        <color auto="1"/>
      </left>
      <right style="thin">
        <color auto="1"/>
      </right>
      <top style="hair">
        <color auto="1"/>
      </top>
      <bottom style="hair">
        <color auto="1"/>
      </bottom>
      <diagonal/>
    </border>
    <border>
      <left/>
      <right/>
      <top style="hair">
        <color auto="1"/>
      </top>
      <bottom style="hair">
        <color auto="1"/>
      </bottom>
      <diagonal/>
    </border>
    <border>
      <left style="hair">
        <color auto="1"/>
      </left>
      <right style="thin">
        <color auto="1"/>
      </right>
      <top style="hair">
        <color auto="1"/>
      </top>
      <bottom style="hair">
        <color auto="1"/>
      </bottom>
      <diagonal/>
    </border>
    <border>
      <left style="hair">
        <color auto="1"/>
      </left>
      <right style="hair">
        <color auto="1"/>
      </right>
      <top style="hair">
        <color auto="1"/>
      </top>
      <bottom style="hair">
        <color auto="1"/>
      </bottom>
      <diagonal/>
    </border>
    <border>
      <left/>
      <right style="hair">
        <color auto="1"/>
      </right>
      <top style="hair">
        <color auto="1"/>
      </top>
      <bottom style="hair">
        <color auto="1"/>
      </bottom>
      <diagonal/>
    </border>
    <border>
      <left style="thin">
        <color auto="1"/>
      </left>
      <right style="thin">
        <color auto="1"/>
      </right>
      <top/>
      <bottom style="hair">
        <color auto="1"/>
      </bottom>
      <diagonal/>
    </border>
    <border>
      <left/>
      <right style="hair">
        <color auto="1"/>
      </right>
      <top/>
      <bottom style="hair">
        <color auto="1"/>
      </bottom>
      <diagonal/>
    </border>
    <border>
      <left style="hair">
        <color auto="1"/>
      </left>
      <right/>
      <top/>
      <bottom style="hair">
        <color auto="1"/>
      </bottom>
      <diagonal/>
    </border>
    <border>
      <left/>
      <right/>
      <top/>
      <bottom style="hair">
        <color auto="1"/>
      </bottom>
      <diagonal/>
    </border>
    <border>
      <left style="hair">
        <color auto="1"/>
      </left>
      <right style="thin">
        <color auto="1"/>
      </right>
      <top/>
      <bottom style="hair">
        <color auto="1"/>
      </bottom>
      <diagonal/>
    </border>
    <border>
      <left style="thin">
        <color auto="1"/>
      </left>
      <right/>
      <top/>
      <bottom/>
      <diagonal/>
    </border>
    <border>
      <left/>
      <right style="hair">
        <color auto="1"/>
      </right>
      <top/>
      <bottom/>
      <diagonal/>
    </border>
    <border>
      <left/>
      <right/>
      <top style="thin">
        <color auto="1"/>
      </top>
      <bottom style="hair">
        <color auto="1"/>
      </bottom>
      <diagonal/>
    </border>
    <border>
      <left style="hair">
        <color auto="1"/>
      </left>
      <right style="thin">
        <color auto="1"/>
      </right>
      <top style="thin">
        <color auto="1"/>
      </top>
      <bottom style="hair">
        <color auto="1"/>
      </bottom>
      <diagonal/>
    </border>
    <border>
      <left style="hair">
        <color auto="1"/>
      </left>
      <right style="hair">
        <color auto="1"/>
      </right>
      <top style="thin">
        <color auto="1"/>
      </top>
      <bottom style="hair">
        <color auto="1"/>
      </bottom>
      <diagonal/>
    </border>
    <border>
      <left/>
      <right style="hair">
        <color auto="1"/>
      </right>
      <top style="thin">
        <color auto="1"/>
      </top>
      <bottom style="hair">
        <color auto="1"/>
      </bottom>
      <diagonal/>
    </border>
    <border>
      <left/>
      <right style="hair">
        <color auto="1"/>
      </right>
      <top style="hair">
        <color auto="1"/>
      </top>
      <bottom style="thin">
        <color auto="1"/>
      </bottom>
      <diagonal/>
    </border>
    <border>
      <left style="thin">
        <color auto="1"/>
      </left>
      <right/>
      <top/>
      <bottom style="hair">
        <color auto="1"/>
      </bottom>
      <diagonal/>
    </border>
    <border>
      <left style="thin">
        <color auto="1"/>
      </left>
      <right style="hair">
        <color auto="1"/>
      </right>
      <top/>
      <bottom style="hair">
        <color auto="1"/>
      </bottom>
      <diagonal/>
    </border>
    <border>
      <left style="hair">
        <color auto="1"/>
      </left>
      <right style="hair">
        <color auto="1"/>
      </right>
      <top/>
      <bottom style="hair">
        <color auto="1"/>
      </bottom>
      <diagonal/>
    </border>
    <border>
      <left style="thin">
        <color auto="1"/>
      </left>
      <right/>
      <top style="hair">
        <color auto="1"/>
      </top>
      <bottom/>
      <diagonal/>
    </border>
    <border>
      <left style="thin">
        <color auto="1"/>
      </left>
      <right style="thin">
        <color auto="1"/>
      </right>
      <top style="hair">
        <color auto="1"/>
      </top>
      <bottom/>
      <diagonal/>
    </border>
    <border>
      <left/>
      <right/>
      <top style="hair">
        <color auto="1"/>
      </top>
      <bottom/>
      <diagonal/>
    </border>
    <border>
      <left style="thin">
        <color auto="1"/>
      </left>
      <right style="hair">
        <color auto="1"/>
      </right>
      <top style="hair">
        <color auto="1"/>
      </top>
      <bottom/>
      <diagonal/>
    </border>
    <border>
      <left style="hair">
        <color auto="1"/>
      </left>
      <right style="thin">
        <color auto="1"/>
      </right>
      <top style="hair">
        <color auto="1"/>
      </top>
      <bottom/>
      <diagonal/>
    </border>
    <border>
      <left style="hair">
        <color auto="1"/>
      </left>
      <right style="hair">
        <color auto="1"/>
      </right>
      <top style="hair">
        <color auto="1"/>
      </top>
      <bottom/>
      <diagonal/>
    </border>
    <border>
      <left style="hair">
        <color auto="1"/>
      </left>
      <right/>
      <top style="hair">
        <color auto="1"/>
      </top>
      <bottom/>
      <diagonal/>
    </border>
    <border>
      <left/>
      <right style="hair">
        <color auto="1"/>
      </right>
      <top style="hair">
        <color auto="1"/>
      </top>
      <bottom/>
      <diagonal/>
    </border>
    <border>
      <left/>
      <right style="hair">
        <color auto="1"/>
      </right>
      <top/>
      <bottom style="thin">
        <color auto="1"/>
      </bottom>
      <diagonal/>
    </border>
    <border>
      <left/>
      <right/>
      <top style="thin">
        <color auto="1"/>
      </top>
      <bottom/>
      <diagonal/>
    </border>
    <border>
      <left/>
      <right/>
      <top/>
      <bottom style="thin">
        <color auto="1"/>
      </bottom>
      <diagonal/>
    </border>
    <border>
      <left/>
      <right style="thin">
        <color auto="1"/>
      </right>
      <top/>
      <bottom/>
      <diagonal/>
    </border>
    <border>
      <left style="thin">
        <color auto="1"/>
      </left>
      <right style="hair">
        <color auto="1"/>
      </right>
      <top style="thin">
        <color auto="1"/>
      </top>
      <bottom/>
      <diagonal/>
    </border>
    <border>
      <left/>
      <right style="thin">
        <color auto="1"/>
      </right>
      <top/>
      <bottom style="hair">
        <color auto="1"/>
      </bottom>
      <diagonal/>
    </border>
    <border>
      <left/>
      <right style="thin">
        <color auto="1"/>
      </right>
      <top style="hair">
        <color auto="1"/>
      </top>
      <bottom/>
      <diagonal/>
    </border>
    <border>
      <left/>
      <right style="thin">
        <color auto="1"/>
      </right>
      <top style="hair">
        <color auto="1"/>
      </top>
      <bottom style="thin">
        <color auto="1"/>
      </bottom>
      <diagonal/>
    </border>
    <border>
      <left/>
      <right style="thin">
        <color auto="1"/>
      </right>
      <top style="thin">
        <color auto="1"/>
      </top>
      <bottom style="hair">
        <color auto="1"/>
      </bottom>
      <diagonal/>
    </border>
    <border>
      <left/>
      <right style="thin">
        <color auto="1"/>
      </right>
      <top style="hair">
        <color auto="1"/>
      </top>
      <bottom style="hair">
        <color auto="1"/>
      </bottom>
      <diagonal/>
    </border>
    <border>
      <left/>
      <right/>
      <top style="thin">
        <color auto="1"/>
      </top>
      <bottom style="thin">
        <color auto="1"/>
      </bottom>
      <diagonal/>
    </border>
  </borders>
  <cellStyleXfs count="3">
    <xf numFmtId="0" fontId="0" fillId="0" borderId="0">
      <alignment vertical="center"/>
    </xf>
    <xf numFmtId="0" fontId="1" fillId="0" borderId="0">
      <alignment vertical="center"/>
    </xf>
    <xf numFmtId="182" fontId="4" fillId="0" borderId="0">
      <alignment vertical="center"/>
    </xf>
  </cellStyleXfs>
  <cellXfs count="451">
    <xf numFmtId="0" fontId="0" fillId="0" borderId="0" xfId="0">
      <alignment vertical="center"/>
    </xf>
    <xf numFmtId="0" fontId="0" fillId="0" borderId="0" xfId="0" applyAlignment="1"/>
    <xf numFmtId="0" fontId="0" fillId="0" borderId="1" xfId="0" applyBorder="1">
      <alignment vertical="center"/>
    </xf>
    <xf numFmtId="0" fontId="2" fillId="0" borderId="2" xfId="0" applyFont="1" applyBorder="1" applyAlignment="1">
      <alignment horizontal="center" vertical="center"/>
    </xf>
    <xf numFmtId="0" fontId="3" fillId="0" borderId="3" xfId="0" applyFont="1" applyBorder="1" applyAlignment="1">
      <alignment horizontal="center" vertical="center"/>
    </xf>
    <xf numFmtId="0" fontId="2" fillId="0" borderId="4" xfId="0" applyFont="1" applyBorder="1">
      <alignment vertical="center"/>
    </xf>
    <xf numFmtId="176" fontId="0" fillId="0" borderId="5" xfId="0" applyNumberFormat="1" applyBorder="1" applyAlignment="1">
      <alignment horizontal="center" vertical="center"/>
    </xf>
    <xf numFmtId="176" fontId="0" fillId="0" borderId="6" xfId="0" applyNumberFormat="1" applyBorder="1" applyAlignment="1">
      <alignment horizontal="center" vertical="center"/>
    </xf>
    <xf numFmtId="0" fontId="2" fillId="0" borderId="5" xfId="0" applyFont="1" applyBorder="1" applyAlignment="1">
      <alignment horizontal="center" vertical="center"/>
    </xf>
    <xf numFmtId="0" fontId="0" fillId="0" borderId="6" xfId="0" applyBorder="1" applyAlignment="1">
      <alignment horizontal="center" vertical="center"/>
    </xf>
    <xf numFmtId="0" fontId="2" fillId="0" borderId="0" xfId="0" applyFont="1">
      <alignment vertical="center"/>
    </xf>
    <xf numFmtId="0" fontId="0" fillId="0" borderId="5" xfId="0" applyBorder="1" applyAlignment="1">
      <alignment horizontal="center" vertical="center"/>
    </xf>
    <xf numFmtId="0" fontId="2" fillId="0" borderId="7" xfId="0" applyFont="1" applyBorder="1">
      <alignment vertical="center"/>
    </xf>
    <xf numFmtId="0" fontId="2" fillId="0" borderId="8" xfId="0" applyFont="1" applyBorder="1" applyAlignment="1">
      <alignment horizontal="center" vertical="center"/>
    </xf>
    <xf numFmtId="0" fontId="0" fillId="0" borderId="9" xfId="0" applyBorder="1" applyAlignment="1">
      <alignment horizontal="center" vertical="center"/>
    </xf>
    <xf numFmtId="0" fontId="4" fillId="0" borderId="0" xfId="0" applyFont="1">
      <alignment vertical="center"/>
    </xf>
    <xf numFmtId="0" fontId="5" fillId="0" borderId="0" xfId="0" applyFont="1" applyAlignment="1">
      <alignment horizontal="left" vertical="center"/>
    </xf>
    <xf numFmtId="0" fontId="5" fillId="0" borderId="0" xfId="0" applyFont="1" applyAlignment="1">
      <alignment horizontal="center" vertical="center"/>
    </xf>
    <xf numFmtId="176" fontId="6" fillId="0" borderId="0" xfId="0" applyNumberFormat="1" applyFont="1" applyAlignment="1">
      <alignment horizontal="center" vertical="center"/>
    </xf>
    <xf numFmtId="177" fontId="5" fillId="0" borderId="0" xfId="0" applyNumberFormat="1" applyFont="1" applyAlignment="1">
      <alignment horizontal="center" vertical="center"/>
    </xf>
    <xf numFmtId="178" fontId="5" fillId="0" borderId="0" xfId="0" applyNumberFormat="1" applyFont="1" applyAlignment="1">
      <alignment horizontal="center" vertical="center"/>
    </xf>
    <xf numFmtId="49" fontId="5" fillId="0" borderId="0" xfId="0" applyNumberFormat="1" applyFont="1" applyAlignment="1">
      <alignment horizontal="center" vertical="center"/>
    </xf>
    <xf numFmtId="179" fontId="5" fillId="0" borderId="0" xfId="0" applyNumberFormat="1" applyFont="1" applyAlignment="1">
      <alignment horizontal="center" vertical="center"/>
    </xf>
    <xf numFmtId="1" fontId="5" fillId="0" borderId="0" xfId="0" applyNumberFormat="1" applyFont="1" applyAlignment="1">
      <alignment horizontal="center" vertical="center"/>
    </xf>
    <xf numFmtId="180" fontId="5" fillId="0" borderId="0" xfId="0" applyNumberFormat="1" applyFont="1" applyAlignment="1">
      <alignment horizontal="center" vertical="center"/>
    </xf>
    <xf numFmtId="0" fontId="7" fillId="0" borderId="0" xfId="0" applyFont="1" applyAlignment="1">
      <alignment horizontal="center" vertical="center"/>
    </xf>
    <xf numFmtId="0" fontId="8" fillId="0" borderId="16" xfId="0" applyFont="1" applyBorder="1">
      <alignment vertical="center"/>
    </xf>
    <xf numFmtId="1" fontId="5" fillId="0" borderId="17" xfId="0" applyNumberFormat="1" applyFont="1" applyBorder="1" applyAlignment="1">
      <alignment horizontal="center" vertical="center"/>
    </xf>
    <xf numFmtId="49" fontId="5" fillId="0" borderId="18" xfId="0" applyNumberFormat="1" applyFont="1" applyBorder="1" applyAlignment="1">
      <alignment horizontal="center" vertical="center"/>
    </xf>
    <xf numFmtId="49" fontId="8" fillId="0" borderId="10" xfId="0" applyNumberFormat="1" applyFont="1" applyBorder="1" applyAlignment="1">
      <alignment horizontal="center" vertical="center"/>
    </xf>
    <xf numFmtId="0" fontId="7" fillId="0" borderId="0" xfId="0" applyFont="1" applyAlignment="1">
      <alignment horizontal="left" vertical="center"/>
    </xf>
    <xf numFmtId="178" fontId="8" fillId="0" borderId="19" xfId="0" applyNumberFormat="1" applyFont="1" applyBorder="1" applyAlignment="1">
      <alignment horizontal="left" vertical="center"/>
    </xf>
    <xf numFmtId="49" fontId="8" fillId="0" borderId="7" xfId="0" applyNumberFormat="1" applyFont="1" applyBorder="1" applyAlignment="1">
      <alignment horizontal="left" vertical="center"/>
    </xf>
    <xf numFmtId="49" fontId="8" fillId="0" borderId="20" xfId="0" applyNumberFormat="1" applyFont="1" applyBorder="1" applyAlignment="1">
      <alignment horizontal="left" vertical="center"/>
    </xf>
    <xf numFmtId="49" fontId="5" fillId="0" borderId="20" xfId="0" applyNumberFormat="1" applyFont="1" applyBorder="1" applyAlignment="1">
      <alignment horizontal="left" vertical="center"/>
    </xf>
    <xf numFmtId="179" fontId="8" fillId="0" borderId="20" xfId="0" applyNumberFormat="1" applyFont="1" applyBorder="1" applyAlignment="1">
      <alignment horizontal="left" vertical="center"/>
    </xf>
    <xf numFmtId="1" fontId="8" fillId="0" borderId="8" xfId="0" applyNumberFormat="1" applyFont="1" applyBorder="1" applyAlignment="1">
      <alignment horizontal="left" vertical="center"/>
    </xf>
    <xf numFmtId="177" fontId="8" fillId="0" borderId="21" xfId="0" applyNumberFormat="1" applyFont="1" applyBorder="1" applyAlignment="1">
      <alignment horizontal="left" vertical="center"/>
    </xf>
    <xf numFmtId="0" fontId="8" fillId="0" borderId="22" xfId="0" applyFont="1" applyBorder="1" applyAlignment="1">
      <alignment horizontal="left" vertical="center"/>
    </xf>
    <xf numFmtId="177" fontId="8" fillId="0" borderId="8" xfId="0" applyNumberFormat="1" applyFont="1" applyBorder="1" applyAlignment="1">
      <alignment horizontal="left" vertical="center"/>
    </xf>
    <xf numFmtId="0" fontId="8" fillId="0" borderId="23" xfId="0" applyFont="1" applyBorder="1">
      <alignment vertical="center"/>
    </xf>
    <xf numFmtId="1" fontId="8" fillId="0" borderId="24" xfId="0" applyNumberFormat="1" applyFont="1" applyBorder="1" applyAlignment="1">
      <alignment horizontal="center" vertical="center"/>
    </xf>
    <xf numFmtId="49" fontId="5" fillId="0" borderId="23" xfId="0" applyNumberFormat="1" applyFont="1" applyBorder="1" applyAlignment="1">
      <alignment horizontal="center" vertical="center"/>
    </xf>
    <xf numFmtId="49" fontId="5" fillId="0" borderId="25" xfId="0" applyNumberFormat="1" applyFont="1" applyBorder="1" applyAlignment="1">
      <alignment horizontal="center" vertical="center"/>
    </xf>
    <xf numFmtId="180" fontId="8" fillId="0" borderId="7" xfId="0" applyNumberFormat="1" applyFont="1" applyBorder="1" applyAlignment="1">
      <alignment horizontal="left" vertical="center"/>
    </xf>
    <xf numFmtId="180" fontId="8" fillId="0" borderId="26" xfId="0" applyNumberFormat="1" applyFont="1" applyBorder="1" applyAlignment="1">
      <alignment horizontal="left" vertical="center"/>
    </xf>
    <xf numFmtId="0" fontId="5" fillId="0" borderId="21" xfId="0" applyFont="1" applyBorder="1" applyAlignment="1">
      <alignment horizontal="left" vertical="center"/>
    </xf>
    <xf numFmtId="176" fontId="9" fillId="2" borderId="27" xfId="0" applyNumberFormat="1" applyFont="1" applyFill="1" applyBorder="1" applyAlignment="1">
      <alignment horizontal="left" vertical="center"/>
    </xf>
    <xf numFmtId="176" fontId="8" fillId="2" borderId="0" xfId="0" applyNumberFormat="1" applyFont="1" applyFill="1" applyAlignment="1">
      <alignment horizontal="left" vertical="center"/>
    </xf>
    <xf numFmtId="177" fontId="5" fillId="0" borderId="28" xfId="0" applyNumberFormat="1" applyFont="1" applyBorder="1" applyAlignment="1">
      <alignment horizontal="left" vertical="center"/>
    </xf>
    <xf numFmtId="178" fontId="5" fillId="0" borderId="0" xfId="0" applyNumberFormat="1" applyFont="1" applyAlignment="1">
      <alignment horizontal="left" vertical="center"/>
    </xf>
    <xf numFmtId="179" fontId="5" fillId="0" borderId="29" xfId="0" applyNumberFormat="1" applyFont="1" applyBorder="1" applyAlignment="1">
      <alignment horizontal="left" vertical="center"/>
    </xf>
    <xf numFmtId="1" fontId="5" fillId="0" borderId="30" xfId="0" applyNumberFormat="1" applyFont="1" applyBorder="1" applyAlignment="1">
      <alignment horizontal="left" vertical="center"/>
    </xf>
    <xf numFmtId="0" fontId="5" fillId="0" borderId="31" xfId="0" applyFont="1" applyBorder="1" applyAlignment="1">
      <alignment horizontal="left" vertical="center"/>
    </xf>
    <xf numFmtId="177" fontId="5" fillId="0" borderId="30" xfId="0" applyNumberFormat="1" applyFont="1" applyBorder="1" applyAlignment="1">
      <alignment horizontal="left" vertical="center"/>
    </xf>
    <xf numFmtId="180" fontId="5" fillId="0" borderId="31" xfId="0" applyNumberFormat="1" applyFont="1" applyBorder="1" applyAlignment="1">
      <alignment horizontal="left" vertical="center"/>
    </xf>
    <xf numFmtId="1" fontId="5" fillId="0" borderId="31" xfId="0" applyNumberFormat="1" applyFont="1" applyBorder="1" applyAlignment="1">
      <alignment horizontal="left" vertical="center"/>
    </xf>
    <xf numFmtId="49" fontId="5" fillId="0" borderId="32" xfId="0" applyNumberFormat="1" applyFont="1" applyBorder="1" applyAlignment="1">
      <alignment horizontal="left" vertical="center"/>
    </xf>
    <xf numFmtId="180" fontId="10" fillId="0" borderId="33" xfId="0" applyNumberFormat="1" applyFont="1" applyBorder="1" applyAlignment="1">
      <alignment vertical="center" wrapText="1" shrinkToFit="1"/>
    </xf>
    <xf numFmtId="180" fontId="10" fillId="0" borderId="0" xfId="0" applyNumberFormat="1" applyFont="1" applyAlignment="1">
      <alignment vertical="center" wrapText="1" shrinkToFit="1"/>
    </xf>
    <xf numFmtId="180" fontId="11" fillId="0" borderId="0" xfId="0" applyNumberFormat="1" applyFont="1" applyAlignment="1">
      <alignment vertical="center" wrapText="1" shrinkToFit="1"/>
    </xf>
    <xf numFmtId="0" fontId="5" fillId="0" borderId="28" xfId="0" applyFont="1" applyBorder="1" applyAlignment="1">
      <alignment horizontal="left" vertical="center"/>
    </xf>
    <xf numFmtId="0" fontId="5" fillId="0" borderId="34" xfId="0" applyFont="1" applyBorder="1" applyAlignment="1">
      <alignment horizontal="left" vertical="center"/>
    </xf>
    <xf numFmtId="0" fontId="8" fillId="0" borderId="35" xfId="0" applyFont="1" applyBorder="1" applyAlignment="1">
      <alignment horizontal="center" vertical="center"/>
    </xf>
    <xf numFmtId="181" fontId="8" fillId="0" borderId="36" xfId="0" applyNumberFormat="1" applyFont="1" applyBorder="1" applyAlignment="1">
      <alignment horizontal="center" vertical="center"/>
    </xf>
    <xf numFmtId="176" fontId="6" fillId="0" borderId="4" xfId="0" applyNumberFormat="1" applyFont="1" applyBorder="1" applyAlignment="1">
      <alignment horizontal="center" vertical="center"/>
    </xf>
    <xf numFmtId="176" fontId="6" fillId="0" borderId="36" xfId="0" applyNumberFormat="1" applyFont="1" applyBorder="1" applyAlignment="1">
      <alignment horizontal="center" vertical="center"/>
    </xf>
    <xf numFmtId="177" fontId="5" fillId="3" borderId="37" xfId="0" applyNumberFormat="1" applyFont="1" applyFill="1" applyBorder="1" applyAlignment="1">
      <alignment horizontal="center" vertical="center"/>
    </xf>
    <xf numFmtId="178" fontId="5" fillId="0" borderId="36" xfId="0" applyNumberFormat="1" applyFont="1" applyBorder="1" applyAlignment="1">
      <alignment horizontal="center" vertical="center"/>
    </xf>
    <xf numFmtId="49" fontId="5" fillId="0" borderId="4" xfId="0" applyNumberFormat="1" applyFont="1" applyBorder="1" applyAlignment="1">
      <alignment horizontal="center" vertical="center"/>
    </xf>
    <xf numFmtId="49" fontId="5" fillId="0" borderId="38" xfId="0" applyNumberFormat="1" applyFont="1" applyBorder="1" applyAlignment="1">
      <alignment horizontal="center" vertical="center"/>
    </xf>
    <xf numFmtId="179" fontId="5" fillId="3" borderId="38" xfId="0" applyNumberFormat="1" applyFont="1" applyFill="1" applyBorder="1" applyAlignment="1">
      <alignment horizontal="center" vertical="center"/>
    </xf>
    <xf numFmtId="1" fontId="5" fillId="3" borderId="5" xfId="0" applyNumberFormat="1" applyFont="1" applyFill="1" applyBorder="1" applyAlignment="1">
      <alignment horizontal="center" vertical="center"/>
    </xf>
    <xf numFmtId="49" fontId="5" fillId="0" borderId="39" xfId="0" applyNumberFormat="1" applyFont="1" applyBorder="1" applyAlignment="1">
      <alignment horizontal="center" vertical="center"/>
    </xf>
    <xf numFmtId="178" fontId="5" fillId="3" borderId="5" xfId="0" applyNumberFormat="1" applyFont="1" applyFill="1" applyBorder="1" applyAlignment="1">
      <alignment horizontal="center" vertical="center"/>
    </xf>
    <xf numFmtId="180" fontId="5" fillId="3" borderId="35" xfId="0" applyNumberFormat="1" applyFont="1" applyFill="1" applyBorder="1" applyAlignment="1">
      <alignment horizontal="center" vertical="center"/>
    </xf>
    <xf numFmtId="1" fontId="5" fillId="3" borderId="35" xfId="0" applyNumberFormat="1" applyFont="1" applyFill="1" applyBorder="1" applyAlignment="1">
      <alignment horizontal="center" vertical="center"/>
    </xf>
    <xf numFmtId="178" fontId="5" fillId="3" borderId="35" xfId="0" applyNumberFormat="1" applyFont="1" applyFill="1" applyBorder="1" applyAlignment="1">
      <alignment horizontal="center" vertical="center"/>
    </xf>
    <xf numFmtId="0" fontId="8" fillId="0" borderId="36" xfId="0" applyFont="1" applyBorder="1" applyAlignment="1">
      <alignment horizontal="center" vertical="center"/>
    </xf>
    <xf numFmtId="49" fontId="5" fillId="0" borderId="40" xfId="0" applyNumberFormat="1" applyFont="1" applyBorder="1" applyAlignment="1">
      <alignment horizontal="center" vertical="center"/>
    </xf>
    <xf numFmtId="180" fontId="10" fillId="0" borderId="41" xfId="0" applyNumberFormat="1" applyFont="1" applyBorder="1" applyAlignment="1">
      <alignment vertical="center" wrapText="1" shrinkToFit="1"/>
    </xf>
    <xf numFmtId="180" fontId="10" fillId="0" borderId="42" xfId="0" applyNumberFormat="1" applyFont="1" applyBorder="1" applyAlignment="1">
      <alignment vertical="center" wrapText="1" shrinkToFit="1"/>
    </xf>
    <xf numFmtId="180" fontId="10" fillId="0" borderId="43" xfId="0" applyNumberFormat="1" applyFont="1" applyBorder="1" applyAlignment="1">
      <alignment vertical="center" wrapText="1" shrinkToFit="1"/>
    </xf>
    <xf numFmtId="0" fontId="5" fillId="0" borderId="44" xfId="0" applyFont="1" applyBorder="1" applyAlignment="1">
      <alignment horizontal="left" vertical="center"/>
    </xf>
    <xf numFmtId="0" fontId="5" fillId="0" borderId="45" xfId="0" applyFont="1" applyBorder="1" applyAlignment="1">
      <alignment horizontal="left" vertical="center"/>
    </xf>
    <xf numFmtId="0" fontId="13" fillId="0" borderId="31" xfId="0" applyFont="1" applyBorder="1" applyAlignment="1">
      <alignment horizontal="center" vertical="center"/>
    </xf>
    <xf numFmtId="176" fontId="6" fillId="0" borderId="27" xfId="0" applyNumberFormat="1" applyFont="1" applyBorder="1" applyAlignment="1">
      <alignment horizontal="left" vertical="center"/>
    </xf>
    <xf numFmtId="176" fontId="6" fillId="0" borderId="0" xfId="0" applyNumberFormat="1" applyFont="1" applyAlignment="1">
      <alignment horizontal="left" vertical="center"/>
    </xf>
    <xf numFmtId="49" fontId="5" fillId="0" borderId="27" xfId="0" applyNumberFormat="1" applyFont="1" applyBorder="1" applyAlignment="1">
      <alignment horizontal="left" vertical="center"/>
    </xf>
    <xf numFmtId="49" fontId="5" fillId="0" borderId="29" xfId="0" applyNumberFormat="1" applyFont="1" applyBorder="1" applyAlignment="1">
      <alignment horizontal="left" vertical="center"/>
    </xf>
    <xf numFmtId="49" fontId="5" fillId="0" borderId="46" xfId="0" applyNumberFormat="1" applyFont="1" applyBorder="1" applyAlignment="1">
      <alignment horizontal="left" vertical="center"/>
    </xf>
    <xf numFmtId="1" fontId="5" fillId="0" borderId="22" xfId="0" applyNumberFormat="1" applyFont="1" applyBorder="1" applyAlignment="1">
      <alignment horizontal="left" vertical="center"/>
    </xf>
    <xf numFmtId="49" fontId="5" fillId="0" borderId="31" xfId="0" applyNumberFormat="1" applyFont="1" applyBorder="1" applyAlignment="1">
      <alignment horizontal="left" vertical="center"/>
    </xf>
    <xf numFmtId="0" fontId="5" fillId="0" borderId="46" xfId="0" applyFont="1" applyBorder="1" applyAlignment="1">
      <alignment horizontal="left" vertical="center"/>
    </xf>
    <xf numFmtId="0" fontId="14" fillId="0" borderId="15" xfId="0" applyFont="1" applyBorder="1" applyAlignment="1">
      <alignment horizontal="left" vertical="center"/>
    </xf>
    <xf numFmtId="0" fontId="4" fillId="0" borderId="14" xfId="0" applyFont="1" applyBorder="1" applyAlignment="1">
      <alignment horizontal="center" vertical="center"/>
    </xf>
    <xf numFmtId="0" fontId="4" fillId="0" borderId="47" xfId="0" applyFont="1" applyBorder="1" applyAlignment="1">
      <alignment horizontal="center" vertical="center"/>
    </xf>
    <xf numFmtId="176" fontId="16" fillId="0" borderId="1" xfId="0" applyNumberFormat="1" applyFont="1" applyBorder="1" applyAlignment="1">
      <alignment horizontal="center" vertical="center"/>
    </xf>
    <xf numFmtId="176" fontId="16" fillId="0" borderId="47" xfId="0" applyNumberFormat="1" applyFont="1" applyBorder="1" applyAlignment="1">
      <alignment horizontal="center" vertical="center"/>
    </xf>
    <xf numFmtId="177" fontId="4" fillId="0" borderId="48" xfId="0" applyNumberFormat="1" applyFont="1" applyBorder="1" applyAlignment="1">
      <alignment horizontal="center" vertical="center"/>
    </xf>
    <xf numFmtId="178" fontId="4" fillId="0" borderId="47" xfId="0" applyNumberFormat="1" applyFont="1" applyBorder="1" applyAlignment="1">
      <alignment horizontal="center" vertical="center"/>
    </xf>
    <xf numFmtId="49" fontId="4" fillId="0" borderId="1" xfId="0" applyNumberFormat="1" applyFont="1" applyBorder="1" applyAlignment="1">
      <alignment horizontal="center" vertical="center"/>
    </xf>
    <xf numFmtId="49" fontId="4" fillId="0" borderId="49" xfId="0" applyNumberFormat="1" applyFont="1" applyBorder="1" applyAlignment="1">
      <alignment horizontal="center" vertical="center"/>
    </xf>
    <xf numFmtId="179" fontId="4" fillId="0" borderId="49" xfId="0" applyNumberFormat="1" applyFont="1" applyBorder="1" applyAlignment="1">
      <alignment horizontal="center" vertical="center"/>
    </xf>
    <xf numFmtId="1" fontId="4" fillId="0" borderId="2" xfId="0" applyNumberFormat="1" applyFont="1" applyBorder="1" applyAlignment="1">
      <alignment horizontal="center" vertical="center"/>
    </xf>
    <xf numFmtId="49" fontId="4" fillId="0" borderId="50" xfId="0" applyNumberFormat="1" applyFont="1" applyBorder="1" applyAlignment="1">
      <alignment horizontal="center" vertical="center"/>
    </xf>
    <xf numFmtId="178" fontId="4" fillId="0" borderId="2" xfId="0" applyNumberFormat="1" applyFont="1" applyBorder="1" applyAlignment="1">
      <alignment horizontal="center" vertical="center"/>
    </xf>
    <xf numFmtId="180" fontId="4" fillId="0" borderId="14" xfId="0" applyNumberFormat="1" applyFont="1" applyBorder="1" applyAlignment="1">
      <alignment horizontal="center" vertical="center"/>
    </xf>
    <xf numFmtId="1" fontId="5" fillId="0" borderId="40" xfId="0" applyNumberFormat="1" applyFont="1" applyBorder="1" applyAlignment="1">
      <alignment horizontal="center" vertical="center"/>
    </xf>
    <xf numFmtId="49" fontId="4" fillId="0" borderId="14" xfId="0" applyNumberFormat="1" applyFont="1" applyBorder="1" applyAlignment="1">
      <alignment horizontal="center" vertical="center"/>
    </xf>
    <xf numFmtId="0" fontId="4" fillId="0" borderId="50" xfId="0" applyFont="1" applyBorder="1" applyAlignment="1">
      <alignment horizontal="left" vertical="center"/>
    </xf>
    <xf numFmtId="0" fontId="4" fillId="0" borderId="47" xfId="0" applyFont="1" applyBorder="1" applyAlignment="1">
      <alignment horizontal="left" vertical="center"/>
    </xf>
    <xf numFmtId="0" fontId="4" fillId="0" borderId="48" xfId="0" applyFont="1" applyBorder="1" applyAlignment="1">
      <alignment horizontal="center" vertical="center"/>
    </xf>
    <xf numFmtId="0" fontId="4" fillId="0" borderId="0" xfId="0" applyFont="1" applyAlignment="1">
      <alignment horizontal="center" vertical="center"/>
    </xf>
    <xf numFmtId="0" fontId="17" fillId="0" borderId="0" xfId="0" applyFont="1" applyAlignment="1">
      <alignment horizontal="center" vertical="center"/>
    </xf>
    <xf numFmtId="0" fontId="18" fillId="0" borderId="35" xfId="0" applyFont="1" applyBorder="1" applyAlignment="1">
      <alignment horizontal="center" vertical="center"/>
    </xf>
    <xf numFmtId="176" fontId="18" fillId="0" borderId="4" xfId="0" applyNumberFormat="1" applyFont="1" applyBorder="1" applyAlignment="1">
      <alignment horizontal="center" vertical="center"/>
    </xf>
    <xf numFmtId="0" fontId="18" fillId="4" borderId="36" xfId="0" applyFont="1" applyFill="1" applyBorder="1" applyAlignment="1">
      <alignment horizontal="center" vertical="center"/>
    </xf>
    <xf numFmtId="49" fontId="18" fillId="0" borderId="4" xfId="0" applyNumberFormat="1" applyFont="1" applyBorder="1" applyAlignment="1">
      <alignment horizontal="center" vertical="center"/>
    </xf>
    <xf numFmtId="49" fontId="18" fillId="0" borderId="38" xfId="0" applyNumberFormat="1" applyFont="1" applyBorder="1" applyAlignment="1">
      <alignment horizontal="center" vertical="center"/>
    </xf>
    <xf numFmtId="178" fontId="5" fillId="0" borderId="35" xfId="0" applyNumberFormat="1" applyFont="1" applyBorder="1" applyAlignment="1">
      <alignment horizontal="center" vertical="center"/>
    </xf>
    <xf numFmtId="49" fontId="18" fillId="0" borderId="39" xfId="0" applyNumberFormat="1" applyFont="1" applyBorder="1" applyAlignment="1">
      <alignment horizontal="center" vertical="center"/>
    </xf>
    <xf numFmtId="179" fontId="5" fillId="3" borderId="36" xfId="0" applyNumberFormat="1" applyFont="1" applyFill="1" applyBorder="1" applyAlignment="1">
      <alignment horizontal="center" vertical="center"/>
    </xf>
    <xf numFmtId="49" fontId="5" fillId="0" borderId="35" xfId="0" applyNumberFormat="1" applyFont="1" applyBorder="1" applyAlignment="1">
      <alignment horizontal="center" vertical="center"/>
    </xf>
    <xf numFmtId="180" fontId="10" fillId="0" borderId="38" xfId="0" applyNumberFormat="1" applyFont="1" applyBorder="1" applyAlignment="1">
      <alignment vertical="center" wrapText="1" shrinkToFit="1"/>
    </xf>
    <xf numFmtId="0" fontId="18" fillId="0" borderId="36" xfId="0" applyFont="1" applyBorder="1" applyAlignment="1">
      <alignment horizontal="left" vertical="center"/>
    </xf>
    <xf numFmtId="0" fontId="5" fillId="0" borderId="37" xfId="0" applyFont="1" applyBorder="1" applyAlignment="1">
      <alignment horizontal="center" vertical="center"/>
    </xf>
    <xf numFmtId="177" fontId="7" fillId="0" borderId="0" xfId="0" applyNumberFormat="1" applyFont="1" applyAlignment="1">
      <alignment horizontal="center" vertical="center"/>
    </xf>
    <xf numFmtId="0" fontId="5" fillId="0" borderId="36" xfId="0" applyFont="1" applyBorder="1" applyAlignment="1">
      <alignment horizontal="left" vertical="center"/>
    </xf>
    <xf numFmtId="181" fontId="19" fillId="0" borderId="36" xfId="0" applyNumberFormat="1" applyFont="1" applyBorder="1" applyAlignment="1">
      <alignment horizontal="center" vertical="center"/>
    </xf>
    <xf numFmtId="177" fontId="5" fillId="0" borderId="37" xfId="0" applyNumberFormat="1" applyFont="1" applyBorder="1" applyAlignment="1">
      <alignment horizontal="center" vertical="center"/>
    </xf>
    <xf numFmtId="179" fontId="5" fillId="0" borderId="38" xfId="0" applyNumberFormat="1" applyFont="1" applyBorder="1" applyAlignment="1">
      <alignment horizontal="center" vertical="center"/>
    </xf>
    <xf numFmtId="1" fontId="5" fillId="0" borderId="5" xfId="0" applyNumberFormat="1" applyFont="1" applyBorder="1" applyAlignment="1">
      <alignment horizontal="center" vertical="center"/>
    </xf>
    <xf numFmtId="177" fontId="5" fillId="0" borderId="5" xfId="0" applyNumberFormat="1" applyFont="1" applyBorder="1" applyAlignment="1">
      <alignment horizontal="center" vertical="center"/>
    </xf>
    <xf numFmtId="180" fontId="5" fillId="0" borderId="35" xfId="0" applyNumberFormat="1" applyFont="1" applyBorder="1" applyAlignment="1">
      <alignment horizontal="center" vertical="center"/>
    </xf>
    <xf numFmtId="1" fontId="5" fillId="0" borderId="35" xfId="0" applyNumberFormat="1" applyFont="1" applyBorder="1" applyAlignment="1">
      <alignment horizontal="center" vertical="center"/>
    </xf>
    <xf numFmtId="0" fontId="5" fillId="0" borderId="39" xfId="0" applyFont="1" applyBorder="1" applyAlignment="1">
      <alignment horizontal="left" vertical="center"/>
    </xf>
    <xf numFmtId="0" fontId="5" fillId="0" borderId="19" xfId="0" applyFont="1" applyBorder="1" applyAlignment="1">
      <alignment horizontal="left" vertical="center"/>
    </xf>
    <xf numFmtId="0" fontId="5" fillId="0" borderId="22" xfId="0" applyFont="1" applyBorder="1" applyAlignment="1">
      <alignment horizontal="center" vertical="center"/>
    </xf>
    <xf numFmtId="181" fontId="19" fillId="0" borderId="26" xfId="0" applyNumberFormat="1" applyFont="1" applyBorder="1" applyAlignment="1">
      <alignment horizontal="center" vertical="center"/>
    </xf>
    <xf numFmtId="176" fontId="6" fillId="0" borderId="7" xfId="0" applyNumberFormat="1" applyFont="1" applyBorder="1" applyAlignment="1">
      <alignment horizontal="center" vertical="center"/>
    </xf>
    <xf numFmtId="176" fontId="6" fillId="0" borderId="26" xfId="0" applyNumberFormat="1" applyFont="1" applyBorder="1" applyAlignment="1">
      <alignment horizontal="center" vertical="center"/>
    </xf>
    <xf numFmtId="177" fontId="19" fillId="0" borderId="21" xfId="0" applyNumberFormat="1" applyFont="1" applyBorder="1" applyAlignment="1">
      <alignment horizontal="center" vertical="center"/>
    </xf>
    <xf numFmtId="178" fontId="5" fillId="0" borderId="26" xfId="0" applyNumberFormat="1" applyFont="1" applyBorder="1" applyAlignment="1">
      <alignment horizontal="center" vertical="center"/>
    </xf>
    <xf numFmtId="49" fontId="5" fillId="0" borderId="7" xfId="0" applyNumberFormat="1" applyFont="1" applyBorder="1" applyAlignment="1">
      <alignment horizontal="center" vertical="center"/>
    </xf>
    <xf numFmtId="49" fontId="5" fillId="0" borderId="20" xfId="0" applyNumberFormat="1" applyFont="1" applyBorder="1" applyAlignment="1">
      <alignment horizontal="center" vertical="center"/>
    </xf>
    <xf numFmtId="179" fontId="5" fillId="0" borderId="20" xfId="0" applyNumberFormat="1" applyFont="1" applyBorder="1" applyAlignment="1">
      <alignment horizontal="center" vertical="center"/>
    </xf>
    <xf numFmtId="1" fontId="5" fillId="0" borderId="8" xfId="0" applyNumberFormat="1" applyFont="1" applyBorder="1" applyAlignment="1">
      <alignment horizontal="center" vertical="center"/>
    </xf>
    <xf numFmtId="177" fontId="5" fillId="0" borderId="21" xfId="0" applyNumberFormat="1" applyFont="1" applyBorder="1" applyAlignment="1">
      <alignment horizontal="center" vertical="center"/>
    </xf>
    <xf numFmtId="49" fontId="5" fillId="0" borderId="51" xfId="0" applyNumberFormat="1" applyFont="1" applyBorder="1" applyAlignment="1">
      <alignment horizontal="center" vertical="center"/>
    </xf>
    <xf numFmtId="178" fontId="5" fillId="0" borderId="8" xfId="0" applyNumberFormat="1" applyFont="1" applyBorder="1" applyAlignment="1">
      <alignment horizontal="center" vertical="center"/>
    </xf>
    <xf numFmtId="180" fontId="5" fillId="0" borderId="22" xfId="0" applyNumberFormat="1" applyFont="1" applyBorder="1" applyAlignment="1">
      <alignment horizontal="center" vertical="center"/>
    </xf>
    <xf numFmtId="1" fontId="5" fillId="0" borderId="22" xfId="0" applyNumberFormat="1" applyFont="1" applyBorder="1" applyAlignment="1">
      <alignment horizontal="center" vertical="center"/>
    </xf>
    <xf numFmtId="0" fontId="5" fillId="0" borderId="26" xfId="0" applyFont="1" applyBorder="1" applyAlignment="1">
      <alignment horizontal="center" vertical="center"/>
    </xf>
    <xf numFmtId="49" fontId="5" fillId="0" borderId="22" xfId="0" applyNumberFormat="1" applyFont="1" applyBorder="1" applyAlignment="1">
      <alignment horizontal="center" vertical="center"/>
    </xf>
    <xf numFmtId="0" fontId="5" fillId="0" borderId="51" xfId="0" applyFont="1" applyBorder="1" applyAlignment="1">
      <alignment horizontal="left" vertical="center"/>
    </xf>
    <xf numFmtId="0" fontId="5" fillId="0" borderId="26" xfId="0" applyFont="1" applyBorder="1" applyAlignment="1">
      <alignment horizontal="left" vertical="center"/>
    </xf>
    <xf numFmtId="0" fontId="5" fillId="0" borderId="21" xfId="0" applyFont="1" applyBorder="1" applyAlignment="1">
      <alignment horizontal="center" vertical="center"/>
    </xf>
    <xf numFmtId="0" fontId="14" fillId="0" borderId="52" xfId="0" applyFont="1" applyBorder="1" applyAlignment="1">
      <alignment horizontal="left" vertical="center"/>
    </xf>
    <xf numFmtId="0" fontId="5" fillId="0" borderId="40" xfId="0" applyFont="1" applyBorder="1" applyAlignment="1">
      <alignment horizontal="center" vertical="center"/>
    </xf>
    <xf numFmtId="181" fontId="19" fillId="0" borderId="43" xfId="0" applyNumberFormat="1" applyFont="1" applyBorder="1" applyAlignment="1">
      <alignment horizontal="center" vertical="center"/>
    </xf>
    <xf numFmtId="176" fontId="6" fillId="0" borderId="53" xfId="0" applyNumberFormat="1" applyFont="1" applyBorder="1" applyAlignment="1">
      <alignment horizontal="center" vertical="center"/>
    </xf>
    <xf numFmtId="176" fontId="6" fillId="0" borderId="43" xfId="0" applyNumberFormat="1" applyFont="1" applyBorder="1" applyAlignment="1">
      <alignment horizontal="center" vertical="center"/>
    </xf>
    <xf numFmtId="177" fontId="19" fillId="0" borderId="44" xfId="0" applyNumberFormat="1" applyFont="1" applyBorder="1" applyAlignment="1">
      <alignment horizontal="center" vertical="center"/>
    </xf>
    <xf numFmtId="178" fontId="5" fillId="0" borderId="43" xfId="0" applyNumberFormat="1" applyFont="1" applyBorder="1" applyAlignment="1">
      <alignment horizontal="center" vertical="center"/>
    </xf>
    <xf numFmtId="49" fontId="5" fillId="0" borderId="53" xfId="0" applyNumberFormat="1" applyFont="1" applyBorder="1" applyAlignment="1">
      <alignment horizontal="center" vertical="center"/>
    </xf>
    <xf numFmtId="49" fontId="5" fillId="0" borderId="54" xfId="0" applyNumberFormat="1" applyFont="1" applyBorder="1" applyAlignment="1">
      <alignment horizontal="center" vertical="center"/>
    </xf>
    <xf numFmtId="179" fontId="5" fillId="0" borderId="54" xfId="0" applyNumberFormat="1" applyFont="1" applyBorder="1" applyAlignment="1">
      <alignment horizontal="center" vertical="center"/>
    </xf>
    <xf numFmtId="1" fontId="5" fillId="0" borderId="42" xfId="0" applyNumberFormat="1" applyFont="1" applyBorder="1" applyAlignment="1">
      <alignment horizontal="center" vertical="center"/>
    </xf>
    <xf numFmtId="177" fontId="5" fillId="0" borderId="44" xfId="0" applyNumberFormat="1" applyFont="1" applyBorder="1" applyAlignment="1">
      <alignment horizontal="center" vertical="center"/>
    </xf>
    <xf numFmtId="49" fontId="5" fillId="0" borderId="41" xfId="0" applyNumberFormat="1" applyFont="1" applyBorder="1" applyAlignment="1">
      <alignment horizontal="center" vertical="center"/>
    </xf>
    <xf numFmtId="178" fontId="5" fillId="0" borderId="42" xfId="0" applyNumberFormat="1" applyFont="1" applyBorder="1" applyAlignment="1">
      <alignment horizontal="center" vertical="center"/>
    </xf>
    <xf numFmtId="180" fontId="5" fillId="0" borderId="40" xfId="0" applyNumberFormat="1" applyFont="1" applyBorder="1" applyAlignment="1">
      <alignment horizontal="center" vertical="center"/>
    </xf>
    <xf numFmtId="0" fontId="5" fillId="0" borderId="43" xfId="0" applyFont="1" applyBorder="1" applyAlignment="1">
      <alignment horizontal="center" vertical="center"/>
    </xf>
    <xf numFmtId="0" fontId="5" fillId="0" borderId="41" xfId="0" applyFont="1" applyBorder="1" applyAlignment="1">
      <alignment horizontal="left" vertical="center"/>
    </xf>
    <xf numFmtId="0" fontId="5" fillId="0" borderId="43" xfId="0" applyFont="1" applyBorder="1" applyAlignment="1">
      <alignment horizontal="left" vertical="center"/>
    </xf>
    <xf numFmtId="0" fontId="5" fillId="0" borderId="44" xfId="0" applyFont="1" applyBorder="1" applyAlignment="1">
      <alignment horizontal="center" vertical="center"/>
    </xf>
    <xf numFmtId="176" fontId="20" fillId="0" borderId="4" xfId="0" applyNumberFormat="1" applyFont="1" applyBorder="1" applyAlignment="1">
      <alignment horizontal="center" vertical="center"/>
    </xf>
    <xf numFmtId="180" fontId="5" fillId="3" borderId="40" xfId="0" applyNumberFormat="1" applyFont="1" applyFill="1" applyBorder="1" applyAlignment="1">
      <alignment horizontal="center" vertical="center"/>
    </xf>
    <xf numFmtId="1" fontId="5" fillId="3" borderId="40" xfId="0" applyNumberFormat="1" applyFont="1" applyFill="1" applyBorder="1" applyAlignment="1">
      <alignment horizontal="center" vertical="center"/>
    </xf>
    <xf numFmtId="178" fontId="5" fillId="0" borderId="5" xfId="0" applyNumberFormat="1" applyFont="1" applyBorder="1" applyAlignment="1">
      <alignment horizontal="center" vertical="center"/>
    </xf>
    <xf numFmtId="0" fontId="5" fillId="0" borderId="55" xfId="0" applyFont="1" applyBorder="1" applyAlignment="1">
      <alignment horizontal="left" vertical="center"/>
    </xf>
    <xf numFmtId="0" fontId="5" fillId="0" borderId="56" xfId="0" applyFont="1" applyBorder="1" applyAlignment="1">
      <alignment horizontal="center" vertical="center"/>
    </xf>
    <xf numFmtId="181" fontId="19" fillId="0" borderId="57" xfId="0" applyNumberFormat="1" applyFont="1" applyBorder="1" applyAlignment="1">
      <alignment horizontal="center" vertical="center"/>
    </xf>
    <xf numFmtId="176" fontId="6" fillId="0" borderId="58" xfId="0" applyNumberFormat="1" applyFont="1" applyBorder="1" applyAlignment="1">
      <alignment horizontal="center" vertical="center"/>
    </xf>
    <xf numFmtId="176" fontId="6" fillId="0" borderId="57" xfId="0" applyNumberFormat="1" applyFont="1" applyBorder="1" applyAlignment="1">
      <alignment horizontal="center" vertical="center"/>
    </xf>
    <xf numFmtId="177" fontId="19" fillId="0" borderId="59" xfId="0" applyNumberFormat="1" applyFont="1" applyBorder="1" applyAlignment="1">
      <alignment horizontal="center" vertical="center"/>
    </xf>
    <xf numFmtId="178" fontId="5" fillId="0" borderId="57" xfId="0" applyNumberFormat="1" applyFont="1" applyBorder="1" applyAlignment="1">
      <alignment horizontal="center" vertical="center"/>
    </xf>
    <xf numFmtId="49" fontId="5" fillId="0" borderId="58" xfId="0" applyNumberFormat="1" applyFont="1" applyBorder="1" applyAlignment="1">
      <alignment horizontal="center" vertical="center"/>
    </xf>
    <xf numFmtId="49" fontId="5" fillId="0" borderId="60" xfId="0" applyNumberFormat="1" applyFont="1" applyBorder="1" applyAlignment="1">
      <alignment horizontal="center" vertical="center"/>
    </xf>
    <xf numFmtId="179" fontId="5" fillId="0" borderId="60" xfId="0" applyNumberFormat="1" applyFont="1" applyBorder="1" applyAlignment="1">
      <alignment horizontal="center" vertical="center"/>
    </xf>
    <xf numFmtId="1" fontId="5" fillId="0" borderId="61" xfId="0" applyNumberFormat="1" applyFont="1" applyBorder="1" applyAlignment="1">
      <alignment horizontal="center" vertical="center"/>
    </xf>
    <xf numFmtId="177" fontId="5" fillId="0" borderId="59" xfId="0" applyNumberFormat="1" applyFont="1" applyBorder="1" applyAlignment="1">
      <alignment horizontal="center" vertical="center"/>
    </xf>
    <xf numFmtId="49" fontId="5" fillId="0" borderId="62" xfId="0" applyNumberFormat="1" applyFont="1" applyBorder="1" applyAlignment="1">
      <alignment horizontal="center" vertical="center"/>
    </xf>
    <xf numFmtId="178" fontId="5" fillId="0" borderId="61" xfId="0" applyNumberFormat="1" applyFont="1" applyBorder="1" applyAlignment="1">
      <alignment horizontal="center" vertical="center"/>
    </xf>
    <xf numFmtId="180" fontId="5" fillId="0" borderId="56" xfId="0" applyNumberFormat="1" applyFont="1" applyBorder="1" applyAlignment="1">
      <alignment horizontal="center" vertical="center"/>
    </xf>
    <xf numFmtId="1" fontId="5" fillId="0" borderId="56" xfId="0" applyNumberFormat="1" applyFont="1" applyBorder="1" applyAlignment="1">
      <alignment horizontal="center" vertical="center"/>
    </xf>
    <xf numFmtId="0" fontId="5" fillId="0" borderId="57" xfId="0" applyFont="1" applyBorder="1" applyAlignment="1">
      <alignment horizontal="center" vertical="center"/>
    </xf>
    <xf numFmtId="49" fontId="5" fillId="0" borderId="56" xfId="0" applyNumberFormat="1" applyFont="1" applyBorder="1" applyAlignment="1">
      <alignment horizontal="center" vertical="center"/>
    </xf>
    <xf numFmtId="0" fontId="5" fillId="0" borderId="62" xfId="0" applyFont="1" applyBorder="1" applyAlignment="1">
      <alignment horizontal="left" vertical="center"/>
    </xf>
    <xf numFmtId="0" fontId="5" fillId="0" borderId="57" xfId="0" applyFont="1" applyBorder="1" applyAlignment="1">
      <alignment horizontal="left" vertical="center"/>
    </xf>
    <xf numFmtId="0" fontId="5" fillId="0" borderId="59" xfId="0" applyFont="1" applyBorder="1" applyAlignment="1">
      <alignment horizontal="center" vertical="center"/>
    </xf>
    <xf numFmtId="0" fontId="5" fillId="0" borderId="14" xfId="0" applyFont="1" applyBorder="1" applyAlignment="1">
      <alignment horizontal="center" vertical="center"/>
    </xf>
    <xf numFmtId="181" fontId="19" fillId="0" borderId="47" xfId="0" applyNumberFormat="1" applyFont="1" applyBorder="1" applyAlignment="1">
      <alignment horizontal="center" vertical="center"/>
    </xf>
    <xf numFmtId="176" fontId="6" fillId="0" borderId="1" xfId="0" applyNumberFormat="1" applyFont="1" applyBorder="1" applyAlignment="1">
      <alignment horizontal="center" vertical="center"/>
    </xf>
    <xf numFmtId="176" fontId="6" fillId="0" borderId="47" xfId="0" applyNumberFormat="1" applyFont="1" applyBorder="1" applyAlignment="1">
      <alignment horizontal="center" vertical="center"/>
    </xf>
    <xf numFmtId="177" fontId="19" fillId="0" borderId="48" xfId="0" applyNumberFormat="1" applyFont="1" applyBorder="1" applyAlignment="1">
      <alignment horizontal="center" vertical="center"/>
    </xf>
    <xf numFmtId="178" fontId="5" fillId="0" borderId="47" xfId="0" applyNumberFormat="1" applyFont="1" applyBorder="1" applyAlignment="1">
      <alignment horizontal="center" vertical="center"/>
    </xf>
    <xf numFmtId="49" fontId="5" fillId="0" borderId="1" xfId="0" applyNumberFormat="1" applyFont="1" applyBorder="1" applyAlignment="1">
      <alignment horizontal="center" vertical="center"/>
    </xf>
    <xf numFmtId="49" fontId="5" fillId="0" borderId="49" xfId="0" applyNumberFormat="1" applyFont="1" applyBorder="1" applyAlignment="1">
      <alignment horizontal="center" vertical="center"/>
    </xf>
    <xf numFmtId="179" fontId="5" fillId="0" borderId="49" xfId="0" applyNumberFormat="1" applyFont="1" applyBorder="1" applyAlignment="1">
      <alignment horizontal="center" vertical="center"/>
    </xf>
    <xf numFmtId="1" fontId="5" fillId="0" borderId="2" xfId="0" applyNumberFormat="1" applyFont="1" applyBorder="1" applyAlignment="1">
      <alignment horizontal="center" vertical="center"/>
    </xf>
    <xf numFmtId="177" fontId="5" fillId="0" borderId="48" xfId="0" applyNumberFormat="1" applyFont="1" applyBorder="1" applyAlignment="1">
      <alignment horizontal="center" vertical="center"/>
    </xf>
    <xf numFmtId="49" fontId="5" fillId="0" borderId="50" xfId="0" applyNumberFormat="1" applyFont="1" applyBorder="1" applyAlignment="1">
      <alignment horizontal="center" vertical="center"/>
    </xf>
    <xf numFmtId="178" fontId="5" fillId="0" borderId="2" xfId="0" applyNumberFormat="1" applyFont="1" applyBorder="1" applyAlignment="1">
      <alignment horizontal="center" vertical="center"/>
    </xf>
    <xf numFmtId="180" fontId="5" fillId="0" borderId="14" xfId="0" applyNumberFormat="1" applyFont="1" applyBorder="1" applyAlignment="1">
      <alignment horizontal="center" vertical="center"/>
    </xf>
    <xf numFmtId="1" fontId="5" fillId="0" borderId="14" xfId="0" applyNumberFormat="1" applyFont="1" applyBorder="1" applyAlignment="1">
      <alignment horizontal="center" vertical="center"/>
    </xf>
    <xf numFmtId="0" fontId="5" fillId="0" borderId="47" xfId="0" applyFont="1" applyBorder="1" applyAlignment="1">
      <alignment horizontal="center" vertical="center"/>
    </xf>
    <xf numFmtId="49" fontId="5" fillId="0" borderId="14" xfId="0" applyNumberFormat="1" applyFont="1" applyBorder="1" applyAlignment="1">
      <alignment horizontal="center" vertical="center"/>
    </xf>
    <xf numFmtId="0" fontId="5" fillId="0" borderId="50" xfId="0" applyFont="1" applyBorder="1" applyAlignment="1">
      <alignment horizontal="left" vertical="center"/>
    </xf>
    <xf numFmtId="0" fontId="5" fillId="0" borderId="47" xfId="0" applyFont="1" applyBorder="1" applyAlignment="1">
      <alignment horizontal="left" vertical="center"/>
    </xf>
    <xf numFmtId="0" fontId="5" fillId="0" borderId="48" xfId="0" applyFont="1" applyBorder="1" applyAlignment="1">
      <alignment horizontal="center" vertical="center"/>
    </xf>
    <xf numFmtId="0" fontId="21" fillId="0" borderId="15" xfId="0" applyFont="1" applyBorder="1" applyAlignment="1">
      <alignment horizontal="left" vertical="center"/>
    </xf>
    <xf numFmtId="0" fontId="5" fillId="0" borderId="35" xfId="0" applyFont="1" applyBorder="1" applyAlignment="1">
      <alignment horizontal="center" vertical="center"/>
    </xf>
    <xf numFmtId="0" fontId="19" fillId="0" borderId="57" xfId="0" applyFont="1" applyBorder="1" applyAlignment="1">
      <alignment horizontal="center" vertical="center"/>
    </xf>
    <xf numFmtId="0" fontId="21" fillId="0" borderId="52" xfId="0" applyFont="1" applyBorder="1" applyAlignment="1">
      <alignment horizontal="left" vertical="center"/>
    </xf>
    <xf numFmtId="183" fontId="23" fillId="0" borderId="0" xfId="2" applyNumberFormat="1" applyFont="1" applyAlignment="1">
      <alignment horizontal="right" vertical="center"/>
    </xf>
    <xf numFmtId="49" fontId="18" fillId="0" borderId="58" xfId="0" applyNumberFormat="1" applyFont="1" applyBorder="1" applyAlignment="1">
      <alignment horizontal="center" vertical="center"/>
    </xf>
    <xf numFmtId="49" fontId="18" fillId="0" borderId="60" xfId="0" applyNumberFormat="1" applyFont="1" applyBorder="1" applyAlignment="1">
      <alignment horizontal="center" vertical="center"/>
    </xf>
    <xf numFmtId="49" fontId="18" fillId="0" borderId="62" xfId="0" applyNumberFormat="1" applyFont="1" applyBorder="1" applyAlignment="1">
      <alignment horizontal="center" vertical="center"/>
    </xf>
    <xf numFmtId="176" fontId="20" fillId="0" borderId="58" xfId="0" applyNumberFormat="1" applyFont="1" applyBorder="1" applyAlignment="1">
      <alignment horizontal="center" vertical="center"/>
    </xf>
    <xf numFmtId="181" fontId="5" fillId="0" borderId="57" xfId="0" applyNumberFormat="1" applyFont="1" applyBorder="1" applyAlignment="1">
      <alignment horizontal="center" vertical="center"/>
    </xf>
    <xf numFmtId="181" fontId="5" fillId="0" borderId="47" xfId="0" applyNumberFormat="1" applyFont="1" applyBorder="1" applyAlignment="1">
      <alignment horizontal="center" vertical="center"/>
    </xf>
    <xf numFmtId="177" fontId="19" fillId="0" borderId="37" xfId="0" applyNumberFormat="1" applyFont="1" applyBorder="1" applyAlignment="1">
      <alignment horizontal="center" vertical="center"/>
    </xf>
    <xf numFmtId="0" fontId="5" fillId="0" borderId="34" xfId="0" applyFont="1" applyBorder="1" applyAlignment="1">
      <alignment horizontal="center" vertical="center"/>
    </xf>
    <xf numFmtId="180" fontId="10" fillId="0" borderId="39" xfId="0" applyNumberFormat="1" applyFont="1" applyBorder="1" applyAlignment="1">
      <alignment vertical="center" wrapText="1" shrinkToFit="1"/>
    </xf>
    <xf numFmtId="0" fontId="5" fillId="0" borderId="19" xfId="0" applyFont="1" applyBorder="1" applyAlignment="1">
      <alignment horizontal="center" vertical="center"/>
    </xf>
    <xf numFmtId="180" fontId="10" fillId="0" borderId="63" xfId="0" applyNumberFormat="1" applyFont="1" applyBorder="1" applyAlignment="1">
      <alignment vertical="center" wrapText="1" shrinkToFit="1"/>
    </xf>
    <xf numFmtId="180" fontId="10" fillId="0" borderId="20" xfId="0" applyNumberFormat="1" applyFont="1" applyBorder="1" applyAlignment="1">
      <alignment vertical="center" wrapText="1" shrinkToFit="1"/>
    </xf>
    <xf numFmtId="0" fontId="6" fillId="0" borderId="0" xfId="0" applyFont="1" applyAlignment="1">
      <alignment horizontal="center" vertical="center"/>
    </xf>
    <xf numFmtId="176" fontId="5" fillId="0" borderId="0" xfId="0" applyNumberFormat="1" applyFont="1" applyAlignment="1">
      <alignment horizontal="center" vertical="center"/>
    </xf>
    <xf numFmtId="183" fontId="5" fillId="0" borderId="0" xfId="0" applyNumberFormat="1" applyFont="1" applyAlignment="1">
      <alignment horizontal="center" vertical="center"/>
    </xf>
    <xf numFmtId="176" fontId="5" fillId="0" borderId="64" xfId="0" applyNumberFormat="1" applyFont="1" applyBorder="1" applyAlignment="1">
      <alignment horizontal="left" vertical="center"/>
    </xf>
    <xf numFmtId="177" fontId="5" fillId="0" borderId="47" xfId="0" applyNumberFormat="1" applyFont="1" applyBorder="1" applyAlignment="1">
      <alignment horizontal="left" vertical="center"/>
    </xf>
    <xf numFmtId="0" fontId="5" fillId="0" borderId="17" xfId="0" applyFont="1" applyBorder="1" applyAlignment="1">
      <alignment horizontal="left" vertical="center"/>
    </xf>
    <xf numFmtId="0" fontId="8" fillId="0" borderId="64" xfId="0" applyFont="1" applyBorder="1">
      <alignment vertical="center"/>
    </xf>
    <xf numFmtId="0" fontId="5" fillId="0" borderId="17" xfId="0" applyFont="1" applyBorder="1" applyAlignment="1">
      <alignment horizontal="center" vertical="center"/>
    </xf>
    <xf numFmtId="176" fontId="5" fillId="0" borderId="65" xfId="0" applyNumberFormat="1" applyFont="1" applyBorder="1" applyAlignment="1">
      <alignment horizontal="left" vertical="center"/>
    </xf>
    <xf numFmtId="183" fontId="8" fillId="0" borderId="8" xfId="0" applyNumberFormat="1" applyFont="1" applyBorder="1" applyAlignment="1">
      <alignment horizontal="left" vertical="center"/>
    </xf>
    <xf numFmtId="0" fontId="8" fillId="0" borderId="65" xfId="0" applyFont="1" applyBorder="1">
      <alignment vertical="center"/>
    </xf>
    <xf numFmtId="0" fontId="8" fillId="0" borderId="24" xfId="0" applyFont="1" applyBorder="1" applyAlignment="1">
      <alignment horizontal="center" vertical="center"/>
    </xf>
    <xf numFmtId="176" fontId="8" fillId="2" borderId="27" xfId="0" applyNumberFormat="1" applyFont="1" applyFill="1" applyBorder="1" applyAlignment="1">
      <alignment horizontal="left" vertical="center"/>
    </xf>
    <xf numFmtId="183" fontId="5" fillId="0" borderId="30" xfId="0" applyNumberFormat="1" applyFont="1" applyBorder="1" applyAlignment="1">
      <alignment horizontal="left" vertical="center"/>
    </xf>
    <xf numFmtId="177" fontId="5" fillId="0" borderId="0" xfId="0" applyNumberFormat="1" applyFont="1" applyAlignment="1">
      <alignment horizontal="left" vertical="center"/>
    </xf>
    <xf numFmtId="183" fontId="5" fillId="0" borderId="66" xfId="0" applyNumberFormat="1" applyFont="1" applyBorder="1" applyAlignment="1">
      <alignment horizontal="left" vertical="center"/>
    </xf>
    <xf numFmtId="183" fontId="5" fillId="0" borderId="0" xfId="0" applyNumberFormat="1" applyFont="1" applyAlignment="1">
      <alignment horizontal="left" vertical="center"/>
    </xf>
    <xf numFmtId="183" fontId="5" fillId="0" borderId="31" xfId="0" applyNumberFormat="1" applyFont="1" applyBorder="1" applyAlignment="1">
      <alignment horizontal="left" vertical="center"/>
    </xf>
    <xf numFmtId="0" fontId="5" fillId="0" borderId="31" xfId="0" applyFont="1" applyBorder="1" applyAlignment="1">
      <alignment horizontal="center" vertical="center"/>
    </xf>
    <xf numFmtId="49" fontId="5" fillId="0" borderId="45" xfId="0" applyNumberFormat="1" applyFont="1" applyBorder="1" applyAlignment="1">
      <alignment horizontal="left" vertical="center"/>
    </xf>
    <xf numFmtId="49" fontId="5" fillId="0" borderId="66" xfId="0" applyNumberFormat="1" applyFont="1" applyBorder="1" applyAlignment="1">
      <alignment horizontal="left" vertical="center"/>
    </xf>
    <xf numFmtId="180" fontId="10" fillId="0" borderId="67" xfId="0" applyNumberFormat="1" applyFont="1" applyBorder="1" applyAlignment="1">
      <alignment vertical="center" wrapText="1" shrinkToFit="1"/>
    </xf>
    <xf numFmtId="176" fontId="5" fillId="0" borderId="4" xfId="0" applyNumberFormat="1" applyFont="1" applyBorder="1" applyAlignment="1">
      <alignment horizontal="center" vertical="center"/>
    </xf>
    <xf numFmtId="177" fontId="5" fillId="3" borderId="5" xfId="0" applyNumberFormat="1" applyFont="1" applyFill="1" applyBorder="1" applyAlignment="1">
      <alignment horizontal="center" vertical="center"/>
    </xf>
    <xf numFmtId="177" fontId="5" fillId="3" borderId="35" xfId="0" applyNumberFormat="1" applyFont="1" applyFill="1" applyBorder="1" applyAlignment="1">
      <alignment horizontal="center" vertical="center"/>
    </xf>
    <xf numFmtId="49" fontId="5" fillId="0" borderId="52" xfId="0" applyNumberFormat="1" applyFont="1" applyBorder="1" applyAlignment="1">
      <alignment horizontal="center" vertical="center"/>
    </xf>
    <xf numFmtId="49" fontId="5" fillId="0" borderId="68" xfId="0" applyNumberFormat="1" applyFont="1" applyBorder="1" applyAlignment="1">
      <alignment horizontal="center" vertical="center"/>
    </xf>
    <xf numFmtId="180" fontId="10" fillId="0" borderId="53" xfId="0" applyNumberFormat="1" applyFont="1" applyBorder="1" applyAlignment="1">
      <alignment vertical="center" wrapText="1" shrinkToFit="1"/>
    </xf>
    <xf numFmtId="176" fontId="5" fillId="0" borderId="27" xfId="0" applyNumberFormat="1" applyFont="1" applyBorder="1" applyAlignment="1">
      <alignment horizontal="left" vertical="center"/>
    </xf>
    <xf numFmtId="176" fontId="5" fillId="0" borderId="0" xfId="0" applyNumberFormat="1" applyFont="1" applyAlignment="1">
      <alignment horizontal="left" vertical="center"/>
    </xf>
    <xf numFmtId="180" fontId="5" fillId="0" borderId="27" xfId="0" applyNumberFormat="1" applyFont="1" applyBorder="1" applyAlignment="1">
      <alignment horizontal="left" vertical="center"/>
    </xf>
    <xf numFmtId="180" fontId="5" fillId="0" borderId="0" xfId="0" applyNumberFormat="1" applyFont="1" applyAlignment="1">
      <alignment horizontal="left" vertical="center"/>
    </xf>
    <xf numFmtId="0" fontId="27" fillId="0" borderId="52" xfId="0" applyFont="1" applyBorder="1" applyAlignment="1">
      <alignment horizontal="left" vertical="center"/>
    </xf>
    <xf numFmtId="176" fontId="19" fillId="0" borderId="53" xfId="0" applyNumberFormat="1" applyFont="1" applyBorder="1" applyAlignment="1">
      <alignment horizontal="center" vertical="center"/>
    </xf>
    <xf numFmtId="176" fontId="19" fillId="0" borderId="43" xfId="0" applyNumberFormat="1" applyFont="1" applyBorder="1" applyAlignment="1">
      <alignment horizontal="center" vertical="center"/>
    </xf>
    <xf numFmtId="183" fontId="5" fillId="0" borderId="42" xfId="0" applyNumberFormat="1" applyFont="1" applyBorder="1" applyAlignment="1">
      <alignment horizontal="center" vertical="center"/>
    </xf>
    <xf numFmtId="177" fontId="5" fillId="0" borderId="43" xfId="0" applyNumberFormat="1" applyFont="1" applyBorder="1" applyAlignment="1">
      <alignment horizontal="center" vertical="center"/>
    </xf>
    <xf numFmtId="184" fontId="5" fillId="0" borderId="40" xfId="0" applyNumberFormat="1" applyFont="1" applyBorder="1" applyAlignment="1">
      <alignment horizontal="center" vertical="center"/>
    </xf>
    <xf numFmtId="49" fontId="19" fillId="0" borderId="41" xfId="0" applyNumberFormat="1" applyFont="1" applyBorder="1" applyAlignment="1">
      <alignment horizontal="center" vertical="center"/>
    </xf>
    <xf numFmtId="49" fontId="19" fillId="0" borderId="54" xfId="0" applyNumberFormat="1" applyFont="1" applyBorder="1" applyAlignment="1">
      <alignment horizontal="center" vertical="center"/>
    </xf>
    <xf numFmtId="183" fontId="5" fillId="0" borderId="68" xfId="0" applyNumberFormat="1" applyFont="1" applyBorder="1" applyAlignment="1">
      <alignment horizontal="center" vertical="center"/>
    </xf>
    <xf numFmtId="183" fontId="5" fillId="0" borderId="43" xfId="0" applyNumberFormat="1" applyFont="1" applyBorder="1" applyAlignment="1">
      <alignment horizontal="center" vertical="center"/>
    </xf>
    <xf numFmtId="183" fontId="5" fillId="0" borderId="40" xfId="0" applyNumberFormat="1" applyFont="1" applyBorder="1" applyAlignment="1">
      <alignment horizontal="center" vertical="center"/>
    </xf>
    <xf numFmtId="180" fontId="5" fillId="0" borderId="53" xfId="0" applyNumberFormat="1" applyFont="1" applyBorder="1" applyAlignment="1">
      <alignment horizontal="center" vertical="center"/>
    </xf>
    <xf numFmtId="180" fontId="5" fillId="0" borderId="43" xfId="0" applyNumberFormat="1" applyFont="1" applyBorder="1" applyAlignment="1">
      <alignment horizontal="center" vertical="center"/>
    </xf>
    <xf numFmtId="185" fontId="29" fillId="0" borderId="0" xfId="2" applyNumberFormat="1" applyFont="1" applyAlignment="1">
      <alignment horizontal="right" vertical="center"/>
    </xf>
    <xf numFmtId="185" fontId="7" fillId="0" borderId="0" xfId="0" applyNumberFormat="1" applyFont="1" applyAlignment="1">
      <alignment horizontal="center" vertical="center"/>
    </xf>
    <xf numFmtId="0" fontId="18" fillId="0" borderId="57" xfId="0" applyFont="1" applyBorder="1" applyAlignment="1">
      <alignment horizontal="center" vertical="center"/>
    </xf>
    <xf numFmtId="49" fontId="18" fillId="0" borderId="55" xfId="0" applyNumberFormat="1" applyFont="1" applyBorder="1" applyAlignment="1">
      <alignment horizontal="center" vertical="center"/>
    </xf>
    <xf numFmtId="49" fontId="18" fillId="0" borderId="69" xfId="0" applyNumberFormat="1" applyFont="1" applyBorder="1" applyAlignment="1">
      <alignment horizontal="center" vertical="center"/>
    </xf>
    <xf numFmtId="180" fontId="5" fillId="0" borderId="36" xfId="0" applyNumberFormat="1" applyFont="1" applyBorder="1" applyAlignment="1">
      <alignment horizontal="center" vertical="center"/>
    </xf>
    <xf numFmtId="180" fontId="5" fillId="0" borderId="57" xfId="0" applyNumberFormat="1" applyFont="1" applyBorder="1" applyAlignment="1">
      <alignment horizontal="center" vertical="center"/>
    </xf>
    <xf numFmtId="49" fontId="5" fillId="0" borderId="55" xfId="0" applyNumberFormat="1" applyFont="1" applyBorder="1" applyAlignment="1">
      <alignment horizontal="center" vertical="center"/>
    </xf>
    <xf numFmtId="49" fontId="5" fillId="0" borderId="69" xfId="0" applyNumberFormat="1" applyFont="1" applyBorder="1" applyAlignment="1">
      <alignment horizontal="center" vertical="center"/>
    </xf>
    <xf numFmtId="176" fontId="5" fillId="0" borderId="58" xfId="0" applyNumberFormat="1" applyFont="1" applyBorder="1" applyAlignment="1">
      <alignment horizontal="center" vertical="center"/>
    </xf>
    <xf numFmtId="176" fontId="5" fillId="0" borderId="57" xfId="0" applyNumberFormat="1" applyFont="1" applyBorder="1" applyAlignment="1">
      <alignment horizontal="center" vertical="center"/>
    </xf>
    <xf numFmtId="183" fontId="5" fillId="0" borderId="61" xfId="0" applyNumberFormat="1" applyFont="1" applyBorder="1" applyAlignment="1">
      <alignment horizontal="center" vertical="center"/>
    </xf>
    <xf numFmtId="177" fontId="5" fillId="0" borderId="57" xfId="0" applyNumberFormat="1" applyFont="1" applyBorder="1" applyAlignment="1">
      <alignment horizontal="center" vertical="center"/>
    </xf>
    <xf numFmtId="183" fontId="5" fillId="0" borderId="22" xfId="0" applyNumberFormat="1" applyFont="1" applyBorder="1" applyAlignment="1">
      <alignment horizontal="center" vertical="center"/>
    </xf>
    <xf numFmtId="183" fontId="5" fillId="0" borderId="70" xfId="0" applyNumberFormat="1" applyFont="1" applyBorder="1" applyAlignment="1">
      <alignment horizontal="center" vertical="center"/>
    </xf>
    <xf numFmtId="180" fontId="5" fillId="0" borderId="58" xfId="0" applyNumberFormat="1" applyFont="1" applyBorder="1" applyAlignment="1">
      <alignment horizontal="center" vertical="center"/>
    </xf>
    <xf numFmtId="0" fontId="27" fillId="0" borderId="15" xfId="0" applyFont="1" applyBorder="1" applyAlignment="1">
      <alignment horizontal="left" vertical="center"/>
    </xf>
    <xf numFmtId="176" fontId="5" fillId="0" borderId="1" xfId="0" applyNumberFormat="1" applyFont="1" applyBorder="1" applyAlignment="1">
      <alignment horizontal="center" vertical="center"/>
    </xf>
    <xf numFmtId="176" fontId="5" fillId="0" borderId="47" xfId="0" applyNumberFormat="1" applyFont="1" applyBorder="1" applyAlignment="1">
      <alignment horizontal="center" vertical="center"/>
    </xf>
    <xf numFmtId="183" fontId="5" fillId="0" borderId="2" xfId="0" applyNumberFormat="1" applyFont="1" applyBorder="1" applyAlignment="1">
      <alignment horizontal="center" vertical="center"/>
    </xf>
    <xf numFmtId="177" fontId="5" fillId="0" borderId="47" xfId="0" applyNumberFormat="1" applyFont="1" applyBorder="1" applyAlignment="1">
      <alignment horizontal="center" vertical="center"/>
    </xf>
    <xf numFmtId="183" fontId="5" fillId="0" borderId="71" xfId="0" applyNumberFormat="1" applyFont="1" applyBorder="1" applyAlignment="1">
      <alignment horizontal="center" vertical="center"/>
    </xf>
    <xf numFmtId="49" fontId="5" fillId="0" borderId="15" xfId="0" applyNumberFormat="1" applyFont="1" applyBorder="1" applyAlignment="1">
      <alignment horizontal="center" vertical="center"/>
    </xf>
    <xf numFmtId="49" fontId="5" fillId="0" borderId="71" xfId="0" applyNumberFormat="1" applyFont="1" applyBorder="1" applyAlignment="1">
      <alignment horizontal="center" vertical="center"/>
    </xf>
    <xf numFmtId="180" fontId="5" fillId="0" borderId="1" xfId="0" applyNumberFormat="1" applyFont="1" applyBorder="1" applyAlignment="1">
      <alignment horizontal="center" vertical="center"/>
    </xf>
    <xf numFmtId="180" fontId="5" fillId="0" borderId="47" xfId="0" applyNumberFormat="1" applyFont="1" applyBorder="1" applyAlignment="1">
      <alignment horizontal="center" vertical="center"/>
    </xf>
    <xf numFmtId="49" fontId="18" fillId="0" borderId="34" xfId="0" applyNumberFormat="1" applyFont="1" applyBorder="1" applyAlignment="1">
      <alignment horizontal="center" vertical="center"/>
    </xf>
    <xf numFmtId="49" fontId="18" fillId="0" borderId="72" xfId="0" applyNumberFormat="1" applyFont="1" applyBorder="1" applyAlignment="1">
      <alignment horizontal="center" vertical="center"/>
    </xf>
    <xf numFmtId="49" fontId="5" fillId="0" borderId="34" xfId="0" applyNumberFormat="1" applyFont="1" applyBorder="1" applyAlignment="1">
      <alignment horizontal="center" vertical="center"/>
    </xf>
    <xf numFmtId="49" fontId="5" fillId="0" borderId="72" xfId="0" applyNumberFormat="1" applyFont="1" applyBorder="1" applyAlignment="1">
      <alignment horizontal="center" vertical="center"/>
    </xf>
    <xf numFmtId="176" fontId="19" fillId="0" borderId="4" xfId="0" applyNumberFormat="1" applyFont="1" applyBorder="1" applyAlignment="1">
      <alignment horizontal="center" vertical="center"/>
    </xf>
    <xf numFmtId="176" fontId="19" fillId="0" borderId="36" xfId="0" applyNumberFormat="1" applyFont="1" applyBorder="1" applyAlignment="1">
      <alignment horizontal="center" vertical="center"/>
    </xf>
    <xf numFmtId="183" fontId="5" fillId="0" borderId="5" xfId="0" applyNumberFormat="1" applyFont="1" applyBorder="1" applyAlignment="1">
      <alignment horizontal="center" vertical="center"/>
    </xf>
    <xf numFmtId="177" fontId="5" fillId="0" borderId="36" xfId="0" applyNumberFormat="1" applyFont="1" applyBorder="1" applyAlignment="1">
      <alignment horizontal="center" vertical="center"/>
    </xf>
    <xf numFmtId="184" fontId="5" fillId="0" borderId="35" xfId="0" applyNumberFormat="1" applyFont="1" applyBorder="1" applyAlignment="1">
      <alignment horizontal="center" vertical="center"/>
    </xf>
    <xf numFmtId="183" fontId="5" fillId="0" borderId="69" xfId="0" applyNumberFormat="1" applyFont="1" applyBorder="1" applyAlignment="1">
      <alignment horizontal="center" vertical="center"/>
    </xf>
    <xf numFmtId="183" fontId="5" fillId="0" borderId="57" xfId="0" applyNumberFormat="1" applyFont="1" applyBorder="1" applyAlignment="1">
      <alignment horizontal="center" vertical="center"/>
    </xf>
    <xf numFmtId="183" fontId="5" fillId="0" borderId="56" xfId="0" applyNumberFormat="1" applyFont="1" applyBorder="1" applyAlignment="1">
      <alignment horizontal="center" vertical="center"/>
    </xf>
    <xf numFmtId="180" fontId="5" fillId="0" borderId="4" xfId="0" applyNumberFormat="1" applyFont="1" applyBorder="1" applyAlignment="1">
      <alignment horizontal="center" vertical="center"/>
    </xf>
    <xf numFmtId="0" fontId="19" fillId="0" borderId="26" xfId="0" applyFont="1" applyBorder="1" applyAlignment="1">
      <alignment horizontal="center" vertical="center"/>
    </xf>
    <xf numFmtId="176" fontId="19" fillId="0" borderId="7" xfId="0" applyNumberFormat="1" applyFont="1" applyBorder="1" applyAlignment="1">
      <alignment horizontal="center" vertical="center"/>
    </xf>
    <xf numFmtId="176" fontId="19" fillId="0" borderId="26" xfId="0" applyNumberFormat="1" applyFont="1" applyBorder="1" applyAlignment="1">
      <alignment horizontal="center" vertical="center"/>
    </xf>
    <xf numFmtId="183" fontId="5" fillId="0" borderId="8" xfId="0" applyNumberFormat="1" applyFont="1" applyBorder="1" applyAlignment="1">
      <alignment horizontal="center" vertical="center"/>
    </xf>
    <xf numFmtId="177" fontId="5" fillId="0" borderId="26" xfId="0" applyNumberFormat="1" applyFont="1" applyBorder="1" applyAlignment="1">
      <alignment horizontal="center" vertical="center"/>
    </xf>
    <xf numFmtId="183" fontId="5" fillId="0" borderId="26" xfId="0" applyNumberFormat="1" applyFont="1" applyBorder="1" applyAlignment="1">
      <alignment horizontal="center" vertical="center"/>
    </xf>
    <xf numFmtId="49" fontId="5" fillId="0" borderId="19" xfId="0" applyNumberFormat="1" applyFont="1" applyBorder="1" applyAlignment="1">
      <alignment horizontal="center" vertical="center"/>
    </xf>
    <xf numFmtId="49" fontId="5" fillId="0" borderId="70" xfId="0" applyNumberFormat="1" applyFont="1" applyBorder="1" applyAlignment="1">
      <alignment horizontal="center" vertical="center"/>
    </xf>
    <xf numFmtId="180" fontId="5" fillId="0" borderId="7" xfId="0" applyNumberFormat="1" applyFont="1" applyBorder="1" applyAlignment="1">
      <alignment horizontal="center" vertical="center"/>
    </xf>
    <xf numFmtId="180" fontId="5" fillId="0" borderId="26" xfId="0" applyNumberFormat="1" applyFont="1" applyBorder="1" applyAlignment="1">
      <alignment horizontal="center" vertical="center"/>
    </xf>
    <xf numFmtId="0" fontId="0" fillId="0" borderId="0" xfId="0" applyAlignment="1">
      <alignment horizontal="center" vertical="center"/>
    </xf>
    <xf numFmtId="49" fontId="0" fillId="0" borderId="0" xfId="0" applyNumberFormat="1" applyAlignment="1">
      <alignment horizontal="center" vertical="center"/>
    </xf>
    <xf numFmtId="179" fontId="0" fillId="0" borderId="0" xfId="0" applyNumberFormat="1" applyAlignment="1">
      <alignment horizontal="center" vertical="center"/>
    </xf>
    <xf numFmtId="0" fontId="30" fillId="0" borderId="0" xfId="0" applyFont="1">
      <alignment vertical="center"/>
    </xf>
    <xf numFmtId="0" fontId="31" fillId="0" borderId="0" xfId="0" applyFont="1" applyAlignment="1">
      <alignment horizontal="center" vertical="center"/>
    </xf>
    <xf numFmtId="179" fontId="31" fillId="0" borderId="0" xfId="0" applyNumberFormat="1" applyFont="1">
      <alignment vertical="center"/>
    </xf>
    <xf numFmtId="0" fontId="32" fillId="0" borderId="0" xfId="0" applyFont="1">
      <alignment vertical="center"/>
    </xf>
    <xf numFmtId="0" fontId="33" fillId="0" borderId="0" xfId="0" applyFont="1">
      <alignment vertical="center"/>
    </xf>
    <xf numFmtId="0" fontId="2" fillId="0" borderId="0" xfId="0" applyFont="1" applyAlignment="1">
      <alignment horizontal="center" vertical="center"/>
    </xf>
    <xf numFmtId="179" fontId="4" fillId="0" borderId="0" xfId="0" applyNumberFormat="1" applyFont="1" applyAlignment="1">
      <alignment horizontal="center" vertical="center"/>
    </xf>
    <xf numFmtId="0" fontId="34" fillId="0" borderId="1" xfId="0" applyFont="1" applyBorder="1">
      <alignment vertical="center"/>
    </xf>
    <xf numFmtId="0" fontId="0" fillId="0" borderId="49" xfId="0" applyBorder="1" applyAlignment="1">
      <alignment horizontal="center" vertical="center"/>
    </xf>
    <xf numFmtId="49" fontId="0" fillId="0" borderId="49" xfId="0" applyNumberFormat="1" applyBorder="1" applyAlignment="1">
      <alignment horizontal="center" vertical="center"/>
    </xf>
    <xf numFmtId="179" fontId="0" fillId="0" borderId="49" xfId="0" applyNumberFormat="1" applyBorder="1" applyAlignment="1">
      <alignment horizontal="center" vertical="center"/>
    </xf>
    <xf numFmtId="0" fontId="0" fillId="0" borderId="48" xfId="0" applyBorder="1" applyAlignment="1">
      <alignment horizontal="center" vertical="center"/>
    </xf>
    <xf numFmtId="0" fontId="0" fillId="0" borderId="32" xfId="0" applyBorder="1" applyAlignment="1">
      <alignment horizontal="center" vertical="center"/>
    </xf>
    <xf numFmtId="0" fontId="2" fillId="0" borderId="38" xfId="0" applyFont="1" applyBorder="1" applyAlignment="1">
      <alignment horizontal="center" vertical="center"/>
    </xf>
    <xf numFmtId="49" fontId="2" fillId="0" borderId="38" xfId="0" applyNumberFormat="1" applyFont="1" applyBorder="1" applyAlignment="1">
      <alignment horizontal="center" vertical="center"/>
    </xf>
    <xf numFmtId="49" fontId="4" fillId="2" borderId="38" xfId="0" applyNumberFormat="1" applyFont="1" applyFill="1" applyBorder="1" applyAlignment="1">
      <alignment horizontal="center" vertical="center"/>
    </xf>
    <xf numFmtId="179" fontId="2" fillId="0" borderId="38" xfId="0" applyNumberFormat="1" applyFont="1" applyBorder="1" applyAlignment="1">
      <alignment horizontal="center" vertical="center"/>
    </xf>
    <xf numFmtId="0" fontId="4" fillId="0" borderId="38" xfId="0" applyFont="1" applyBorder="1" applyAlignment="1">
      <alignment horizontal="center" vertical="center"/>
    </xf>
    <xf numFmtId="0" fontId="2" fillId="0" borderId="37" xfId="0" applyFont="1" applyBorder="1" applyAlignment="1">
      <alignment horizontal="center" vertical="center"/>
    </xf>
    <xf numFmtId="0" fontId="4" fillId="0" borderId="31" xfId="0" applyFont="1" applyBorder="1" applyAlignment="1">
      <alignment horizontal="center" vertical="center"/>
    </xf>
    <xf numFmtId="177" fontId="0" fillId="0" borderId="38" xfId="0" applyNumberFormat="1" applyBorder="1" applyAlignment="1">
      <alignment horizontal="center" vertical="center"/>
    </xf>
    <xf numFmtId="0" fontId="0" fillId="0" borderId="37" xfId="0" applyBorder="1" applyAlignment="1">
      <alignment horizontal="left" vertical="center"/>
    </xf>
    <xf numFmtId="49" fontId="0" fillId="0" borderId="31" xfId="0" applyNumberFormat="1" applyBorder="1" applyAlignment="1">
      <alignment horizontal="center" vertical="center"/>
    </xf>
    <xf numFmtId="180" fontId="0" fillId="0" borderId="5" xfId="0" applyNumberFormat="1" applyBorder="1" applyAlignment="1">
      <alignment horizontal="center" vertical="center"/>
    </xf>
    <xf numFmtId="180" fontId="0" fillId="0" borderId="39" xfId="0" applyNumberFormat="1" applyBorder="1" applyAlignment="1">
      <alignment horizontal="center" vertical="center"/>
    </xf>
    <xf numFmtId="49" fontId="0" fillId="0" borderId="32" xfId="0" applyNumberFormat="1" applyBorder="1" applyAlignment="1">
      <alignment horizontal="center" vertical="center"/>
    </xf>
    <xf numFmtId="0" fontId="0" fillId="0" borderId="25" xfId="0" applyBorder="1" applyAlignment="1">
      <alignment horizontal="center" vertical="center"/>
    </xf>
    <xf numFmtId="0" fontId="34" fillId="0" borderId="15" xfId="0" applyFont="1" applyBorder="1">
      <alignment vertical="center"/>
    </xf>
    <xf numFmtId="0" fontId="34" fillId="0" borderId="47" xfId="0" applyFont="1" applyBorder="1">
      <alignment vertical="center"/>
    </xf>
    <xf numFmtId="179" fontId="34" fillId="0" borderId="47" xfId="0" applyNumberFormat="1" applyFont="1" applyBorder="1">
      <alignment vertical="center"/>
    </xf>
    <xf numFmtId="0" fontId="34" fillId="0" borderId="50" xfId="0" applyFont="1" applyBorder="1">
      <alignment vertical="center"/>
    </xf>
    <xf numFmtId="0" fontId="34" fillId="0" borderId="49" xfId="0" applyFont="1" applyBorder="1">
      <alignment vertical="center"/>
    </xf>
    <xf numFmtId="0" fontId="34" fillId="0" borderId="48" xfId="0" applyFont="1" applyBorder="1">
      <alignment vertical="center"/>
    </xf>
    <xf numFmtId="0" fontId="0" fillId="0" borderId="20" xfId="0" applyBorder="1" applyAlignment="1">
      <alignment horizontal="center" vertical="center"/>
    </xf>
    <xf numFmtId="179" fontId="0" fillId="0" borderId="20" xfId="0" applyNumberFormat="1" applyBorder="1" applyAlignment="1">
      <alignment horizontal="center" vertical="center"/>
    </xf>
    <xf numFmtId="0" fontId="0" fillId="0" borderId="21" xfId="0" applyBorder="1" applyAlignment="1">
      <alignment horizontal="center" vertical="center"/>
    </xf>
    <xf numFmtId="0" fontId="0" fillId="0" borderId="4" xfId="0" applyBorder="1">
      <alignment vertical="center"/>
    </xf>
    <xf numFmtId="0" fontId="4" fillId="0" borderId="5" xfId="0" applyFont="1" applyBorder="1" applyAlignment="1">
      <alignment horizontal="center" vertical="center"/>
    </xf>
    <xf numFmtId="49" fontId="4" fillId="0" borderId="31" xfId="0" applyNumberFormat="1" applyFont="1" applyBorder="1" applyAlignment="1">
      <alignment horizontal="center" vertical="center"/>
    </xf>
    <xf numFmtId="0" fontId="0" fillId="0" borderId="31" xfId="0" applyBorder="1" applyAlignment="1">
      <alignment horizontal="center" vertical="center"/>
    </xf>
    <xf numFmtId="0" fontId="34" fillId="5" borderId="15" xfId="0" applyFont="1" applyFill="1" applyBorder="1">
      <alignment vertical="center"/>
    </xf>
    <xf numFmtId="0" fontId="34" fillId="5" borderId="47" xfId="0" applyFont="1" applyFill="1" applyBorder="1">
      <alignment vertical="center"/>
    </xf>
    <xf numFmtId="179" fontId="34" fillId="5" borderId="47" xfId="0" applyNumberFormat="1" applyFont="1" applyFill="1" applyBorder="1">
      <alignment vertical="center"/>
    </xf>
    <xf numFmtId="0" fontId="34" fillId="5" borderId="49" xfId="0" applyFont="1" applyFill="1" applyBorder="1">
      <alignment vertical="center"/>
    </xf>
    <xf numFmtId="0" fontId="34" fillId="5" borderId="48" xfId="0" applyFont="1" applyFill="1" applyBorder="1">
      <alignment vertical="center"/>
    </xf>
    <xf numFmtId="0" fontId="0" fillId="0" borderId="20" xfId="0" applyBorder="1">
      <alignment vertical="center"/>
    </xf>
    <xf numFmtId="0" fontId="0" fillId="0" borderId="8" xfId="0" applyBorder="1">
      <alignment vertical="center"/>
    </xf>
    <xf numFmtId="0" fontId="0" fillId="0" borderId="21" xfId="0" applyBorder="1">
      <alignment vertical="center"/>
    </xf>
    <xf numFmtId="0" fontId="4" fillId="0" borderId="0" xfId="0" applyFont="1" applyAlignment="1">
      <alignment horizontal="right" vertical="center"/>
    </xf>
    <xf numFmtId="0" fontId="2" fillId="0" borderId="0" xfId="0" applyFont="1" applyAlignment="1">
      <alignment horizontal="right" vertical="center"/>
    </xf>
    <xf numFmtId="179" fontId="36" fillId="0" borderId="0" xfId="0" applyNumberFormat="1" applyFont="1" applyAlignment="1">
      <alignment horizontal="right"/>
    </xf>
    <xf numFmtId="0" fontId="39" fillId="0" borderId="0" xfId="1" applyFont="1">
      <alignment vertical="center"/>
    </xf>
    <xf numFmtId="0" fontId="44" fillId="6" borderId="73" xfId="1" applyFont="1" applyFill="1" applyBorder="1" applyAlignment="1">
      <alignment horizontal="center" vertical="center"/>
    </xf>
    <xf numFmtId="0" fontId="44" fillId="6" borderId="73" xfId="1" applyFont="1" applyFill="1" applyBorder="1" applyAlignment="1">
      <alignment horizontal="center" vertical="center" wrapText="1"/>
    </xf>
    <xf numFmtId="0" fontId="44" fillId="6" borderId="73" xfId="1" applyFont="1" applyFill="1" applyBorder="1">
      <alignment vertical="center"/>
    </xf>
    <xf numFmtId="0" fontId="44" fillId="6" borderId="64" xfId="1" applyFont="1" applyFill="1" applyBorder="1" applyAlignment="1">
      <alignment horizontal="center" vertical="center" wrapText="1"/>
    </xf>
    <xf numFmtId="0" fontId="45" fillId="6" borderId="73" xfId="1" applyFont="1" applyFill="1" applyBorder="1" applyAlignment="1">
      <alignment horizontal="center" vertical="center"/>
    </xf>
    <xf numFmtId="0" fontId="46" fillId="6" borderId="73" xfId="1" applyFont="1" applyFill="1" applyBorder="1" applyAlignment="1">
      <alignment horizontal="center" vertical="center"/>
    </xf>
    <xf numFmtId="180" fontId="39" fillId="6" borderId="73" xfId="1" applyNumberFormat="1" applyFont="1" applyFill="1" applyBorder="1" applyAlignment="1">
      <alignment horizontal="center" vertical="center" wrapText="1"/>
    </xf>
    <xf numFmtId="1" fontId="39" fillId="6" borderId="73" xfId="1" applyNumberFormat="1" applyFont="1" applyFill="1" applyBorder="1" applyAlignment="1">
      <alignment horizontal="center" vertical="center" wrapText="1"/>
    </xf>
    <xf numFmtId="0" fontId="39" fillId="6" borderId="73" xfId="1" applyFont="1" applyFill="1" applyBorder="1" applyAlignment="1">
      <alignment horizontal="center" vertical="center" wrapText="1"/>
    </xf>
    <xf numFmtId="0" fontId="39" fillId="7" borderId="73" xfId="1" applyFont="1" applyFill="1" applyBorder="1" applyAlignment="1">
      <alignment horizontal="center" vertical="center" wrapText="1"/>
    </xf>
    <xf numFmtId="180" fontId="39" fillId="7" borderId="73" xfId="1" applyNumberFormat="1" applyFont="1" applyFill="1" applyBorder="1" applyAlignment="1">
      <alignment horizontal="center" vertical="center" wrapText="1"/>
    </xf>
    <xf numFmtId="1" fontId="39" fillId="7" borderId="73" xfId="1" applyNumberFormat="1" applyFont="1" applyFill="1" applyBorder="1" applyAlignment="1">
      <alignment horizontal="center" vertical="center" wrapText="1"/>
    </xf>
    <xf numFmtId="177" fontId="39" fillId="7" borderId="73" xfId="1" applyNumberFormat="1" applyFont="1" applyFill="1" applyBorder="1" applyAlignment="1">
      <alignment horizontal="center" vertical="center" wrapText="1"/>
    </xf>
    <xf numFmtId="180" fontId="39" fillId="7" borderId="73" xfId="1" applyNumberFormat="1" applyFont="1" applyFill="1" applyBorder="1" applyAlignment="1">
      <alignment horizontal="center" vertical="center"/>
    </xf>
    <xf numFmtId="180" fontId="39" fillId="8" borderId="73" xfId="1" applyNumberFormat="1" applyFont="1" applyFill="1" applyBorder="1" applyAlignment="1">
      <alignment horizontal="center" vertical="center" wrapText="1"/>
    </xf>
    <xf numFmtId="1" fontId="39" fillId="8" borderId="73" xfId="1" applyNumberFormat="1" applyFont="1" applyFill="1" applyBorder="1" applyAlignment="1">
      <alignment horizontal="center" vertical="center" wrapText="1"/>
    </xf>
    <xf numFmtId="177" fontId="39" fillId="8" borderId="73" xfId="1" applyNumberFormat="1" applyFont="1" applyFill="1" applyBorder="1" applyAlignment="1">
      <alignment horizontal="center" vertical="center" wrapText="1"/>
    </xf>
    <xf numFmtId="180" fontId="39" fillId="8" borderId="73" xfId="1" applyNumberFormat="1" applyFont="1" applyFill="1" applyBorder="1" applyAlignment="1">
      <alignment horizontal="center" vertical="center"/>
    </xf>
    <xf numFmtId="180" fontId="39" fillId="8" borderId="0" xfId="1" applyNumberFormat="1" applyFont="1" applyFill="1" applyAlignment="1">
      <alignment horizontal="center" vertical="center" wrapText="1"/>
    </xf>
    <xf numFmtId="1" fontId="39" fillId="8" borderId="0" xfId="1" applyNumberFormat="1" applyFont="1" applyFill="1" applyAlignment="1">
      <alignment horizontal="center" vertical="center" wrapText="1"/>
    </xf>
    <xf numFmtId="177" fontId="39" fillId="8" borderId="0" xfId="1" applyNumberFormat="1" applyFont="1" applyFill="1" applyAlignment="1">
      <alignment horizontal="center" vertical="center" wrapText="1"/>
    </xf>
    <xf numFmtId="180" fontId="39" fillId="8" borderId="0" xfId="1" applyNumberFormat="1" applyFont="1" applyFill="1" applyAlignment="1">
      <alignment horizontal="center" vertical="center"/>
    </xf>
    <xf numFmtId="0" fontId="39" fillId="0" borderId="73" xfId="1" applyFont="1" applyBorder="1" applyAlignment="1">
      <alignment horizontal="center" vertical="center" wrapText="1"/>
    </xf>
    <xf numFmtId="180" fontId="39" fillId="0" borderId="73" xfId="1" applyNumberFormat="1" applyFont="1" applyBorder="1" applyAlignment="1">
      <alignment horizontal="center" vertical="center" wrapText="1"/>
    </xf>
    <xf numFmtId="1" fontId="39" fillId="0" borderId="73" xfId="1" applyNumberFormat="1" applyFont="1" applyBorder="1" applyAlignment="1">
      <alignment horizontal="center" vertical="center" wrapText="1"/>
    </xf>
    <xf numFmtId="177" fontId="39" fillId="0" borderId="73" xfId="1" applyNumberFormat="1" applyFont="1" applyBorder="1" applyAlignment="1">
      <alignment horizontal="center" vertical="center" wrapText="1"/>
    </xf>
    <xf numFmtId="180" fontId="39" fillId="0" borderId="73" xfId="1" applyNumberFormat="1" applyFont="1" applyBorder="1" applyAlignment="1">
      <alignment horizontal="center" vertical="center"/>
    </xf>
    <xf numFmtId="180" fontId="39" fillId="0" borderId="0" xfId="1" applyNumberFormat="1" applyFont="1" applyAlignment="1">
      <alignment horizontal="center" vertical="center" wrapText="1"/>
    </xf>
    <xf numFmtId="1" fontId="39" fillId="0" borderId="0" xfId="1" applyNumberFormat="1" applyFont="1" applyAlignment="1">
      <alignment horizontal="center" vertical="center" wrapText="1"/>
    </xf>
    <xf numFmtId="177" fontId="39" fillId="0" borderId="0" xfId="1" applyNumberFormat="1" applyFont="1" applyAlignment="1">
      <alignment horizontal="center" vertical="center" wrapText="1"/>
    </xf>
    <xf numFmtId="180" fontId="39" fillId="0" borderId="0" xfId="1" applyNumberFormat="1" applyFont="1" applyAlignment="1">
      <alignment horizontal="center" vertical="center"/>
    </xf>
    <xf numFmtId="0" fontId="39" fillId="0" borderId="0" xfId="1" applyFont="1" applyAlignment="1">
      <alignment horizontal="center" vertical="center" wrapText="1"/>
    </xf>
    <xf numFmtId="0" fontId="39" fillId="0" borderId="73" xfId="1" applyFont="1" applyBorder="1" applyAlignment="1">
      <alignment horizontal="center" vertical="center"/>
    </xf>
    <xf numFmtId="0" fontId="16" fillId="0" borderId="0" xfId="0" applyFont="1">
      <alignment vertical="center"/>
    </xf>
    <xf numFmtId="0" fontId="5" fillId="0" borderId="14" xfId="0" applyFont="1" applyBorder="1" applyAlignment="1">
      <alignment horizontal="left" vertical="center"/>
    </xf>
    <xf numFmtId="0" fontId="8" fillId="0" borderId="14" xfId="0" applyFont="1" applyBorder="1" applyAlignment="1">
      <alignment horizontal="left" vertical="center"/>
    </xf>
    <xf numFmtId="49" fontId="5" fillId="2" borderId="1" xfId="0" applyNumberFormat="1" applyFont="1" applyFill="1" applyBorder="1" applyAlignment="1">
      <alignment horizontal="left" vertical="center"/>
    </xf>
    <xf numFmtId="177" fontId="8" fillId="0" borderId="13" xfId="0" applyNumberFormat="1" applyFont="1" applyBorder="1" applyAlignment="1">
      <alignment horizontal="left" vertical="center"/>
    </xf>
    <xf numFmtId="178" fontId="8" fillId="0" borderId="14" xfId="0" applyNumberFormat="1" applyFont="1" applyBorder="1" applyAlignment="1">
      <alignment horizontal="left" vertical="center"/>
    </xf>
    <xf numFmtId="0" fontId="8" fillId="0" borderId="15" xfId="0" applyFont="1" applyBorder="1" applyAlignment="1">
      <alignment horizontal="left" vertical="center"/>
    </xf>
    <xf numFmtId="0" fontId="8" fillId="0" borderId="10" xfId="0" applyFont="1" applyBorder="1" applyAlignment="1">
      <alignment horizontal="center" vertical="center" wrapText="1"/>
    </xf>
    <xf numFmtId="0" fontId="8" fillId="0" borderId="10" xfId="0" applyFont="1" applyBorder="1" applyAlignment="1">
      <alignment horizontal="left" vertical="center"/>
    </xf>
    <xf numFmtId="0" fontId="5" fillId="0" borderId="10" xfId="0" applyFont="1" applyBorder="1" applyAlignment="1">
      <alignment horizontal="left" vertical="center"/>
    </xf>
    <xf numFmtId="176" fontId="9" fillId="0" borderId="11" xfId="0" applyNumberFormat="1" applyFont="1" applyBorder="1" applyAlignment="1">
      <alignment horizontal="left" vertical="center"/>
    </xf>
    <xf numFmtId="176" fontId="6" fillId="0" borderId="12" xfId="0" applyNumberFormat="1" applyFont="1" applyBorder="1" applyAlignment="1">
      <alignment horizontal="center" vertical="center"/>
    </xf>
    <xf numFmtId="0" fontId="8" fillId="0" borderId="10" xfId="0" applyFont="1" applyBorder="1" applyAlignment="1">
      <alignment horizontal="center" vertical="center"/>
    </xf>
    <xf numFmtId="0" fontId="8" fillId="0" borderId="18" xfId="0" applyFont="1" applyBorder="1" applyAlignment="1">
      <alignment horizontal="center" vertical="center"/>
    </xf>
    <xf numFmtId="176" fontId="8" fillId="0" borderId="11" xfId="0" applyNumberFormat="1" applyFont="1" applyBorder="1" applyAlignment="1">
      <alignment horizontal="left" vertical="center"/>
    </xf>
    <xf numFmtId="178" fontId="8" fillId="0" borderId="15" xfId="0" applyNumberFormat="1" applyFont="1" applyBorder="1" applyAlignment="1">
      <alignment horizontal="left" vertical="center"/>
    </xf>
    <xf numFmtId="0" fontId="31" fillId="0" borderId="0" xfId="0" applyFont="1" applyAlignment="1">
      <alignment horizontal="center" vertical="center"/>
    </xf>
    <xf numFmtId="186" fontId="0" fillId="0" borderId="0" xfId="0" applyNumberFormat="1" applyAlignment="1">
      <alignment horizontal="center" vertical="center"/>
    </xf>
    <xf numFmtId="0" fontId="4" fillId="0" borderId="0" xfId="0" applyFont="1" applyAlignment="1">
      <alignment horizontal="center" vertical="center"/>
    </xf>
    <xf numFmtId="0" fontId="0" fillId="0" borderId="0" xfId="0" applyAlignment="1">
      <alignment horizontal="center" vertical="center"/>
    </xf>
    <xf numFmtId="0" fontId="2" fillId="0" borderId="38" xfId="0" applyFont="1" applyBorder="1" applyAlignment="1">
      <alignment horizontal="center" vertical="center"/>
    </xf>
    <xf numFmtId="180" fontId="0" fillId="0" borderId="38" xfId="0" applyNumberFormat="1" applyBorder="1" applyAlignment="1">
      <alignment horizontal="center" vertical="center"/>
    </xf>
    <xf numFmtId="179" fontId="0" fillId="0" borderId="38" xfId="0" applyNumberFormat="1" applyBorder="1" applyAlignment="1">
      <alignment horizontal="center" vertical="center"/>
    </xf>
    <xf numFmtId="0" fontId="0" fillId="0" borderId="20" xfId="0" applyBorder="1" applyAlignment="1">
      <alignment horizontal="center" vertical="center"/>
    </xf>
    <xf numFmtId="0" fontId="37" fillId="0" borderId="0" xfId="0" applyFont="1" applyAlignment="1">
      <alignment horizontal="center"/>
    </xf>
    <xf numFmtId="0" fontId="38" fillId="0" borderId="0" xfId="0" applyFont="1" applyAlignment="1">
      <alignment horizontal="center" vertical="center"/>
    </xf>
    <xf numFmtId="176" fontId="4" fillId="0" borderId="0" xfId="0" applyNumberFormat="1" applyFont="1" applyAlignment="1">
      <alignment horizontal="right" vertical="center"/>
    </xf>
    <xf numFmtId="0" fontId="40" fillId="6" borderId="73" xfId="1" applyFont="1" applyFill="1" applyBorder="1" applyAlignment="1">
      <alignment horizontal="center" vertical="center"/>
    </xf>
    <xf numFmtId="0" fontId="42" fillId="6" borderId="73" xfId="1" applyFont="1" applyFill="1" applyBorder="1" applyAlignment="1">
      <alignment horizontal="center" vertical="center"/>
    </xf>
    <xf numFmtId="0" fontId="45" fillId="6" borderId="73" xfId="1" applyFont="1" applyFill="1" applyBorder="1" applyAlignment="1">
      <alignment horizontal="center" vertical="center" wrapText="1"/>
    </xf>
  </cellXfs>
  <cellStyles count="3">
    <cellStyle name="Excel Built-in Comma [0] 1" xfId="2" xr:uid="{00000000-0005-0000-0000-000007000000}"/>
    <cellStyle name="標準" xfId="0" builtinId="0"/>
    <cellStyle name="標準 2" xfId="1" xr:uid="{00000000-0005-0000-0000-00000600000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FBFBF"/>
      <rgbColor rgb="FF808080"/>
      <rgbColor rgb="FF9999FF"/>
      <rgbColor rgb="FF993366"/>
      <rgbColor rgb="FFFFFFCC"/>
      <rgbColor rgb="FFDBEEF4"/>
      <rgbColor rgb="FF660066"/>
      <rgbColor rgb="FFFF8080"/>
      <rgbColor rgb="FF0066CC"/>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2DCDB"/>
      <rgbColor rgb="FF3366FF"/>
      <rgbColor rgb="FF33CCCC"/>
      <rgbColor rgb="FF99CC00"/>
      <rgbColor rgb="FFFFCC00"/>
      <rgbColor rgb="FFFF9900"/>
      <rgbColor rgb="FFFF6600"/>
      <rgbColor rgb="FF666699"/>
      <rgbColor rgb="FFA6A6A6"/>
      <rgbColor rgb="FF003366"/>
      <rgbColor rgb="FF339966"/>
      <rgbColor rgb="FF003300"/>
      <rgbColor rgb="FF333300"/>
      <rgbColor rgb="FFDD0806"/>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ホワイト">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tint val="100000"/>
                <a:shade val="100000"/>
              </a:schemeClr>
            </a:gs>
            <a:gs pos="100000">
              <a:schemeClr val="phClr">
                <a:tint val="50000"/>
                <a:shade val="100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D19"/>
  <sheetViews>
    <sheetView tabSelected="1" zoomScaleNormal="100" workbookViewId="0"/>
  </sheetViews>
  <sheetFormatPr defaultColWidth="12.875" defaultRowHeight="13.5"/>
  <cols>
    <col min="1" max="1" width="16.375" style="1" customWidth="1"/>
    <col min="2" max="2" width="28" style="1" customWidth="1"/>
    <col min="3" max="3" width="31.875" style="1" customWidth="1"/>
  </cols>
  <sheetData>
    <row r="2" spans="1:4" ht="14.25" customHeight="1"/>
    <row r="3" spans="1:4" ht="24" customHeight="1">
      <c r="A3" s="2"/>
      <c r="B3" s="3" t="s">
        <v>0</v>
      </c>
      <c r="C3" s="4" t="s">
        <v>1</v>
      </c>
    </row>
    <row r="4" spans="1:4" ht="42.75" customHeight="1">
      <c r="A4" s="5" t="s">
        <v>2</v>
      </c>
      <c r="B4" s="6">
        <v>41654</v>
      </c>
      <c r="C4" s="7">
        <v>46388</v>
      </c>
    </row>
    <row r="5" spans="1:4" ht="42.75" customHeight="1">
      <c r="A5" s="5" t="s">
        <v>3</v>
      </c>
      <c r="B5" s="8" t="s">
        <v>4</v>
      </c>
      <c r="C5" s="9"/>
    </row>
    <row r="6" spans="1:4" ht="42.75" customHeight="1">
      <c r="A6" s="5" t="s">
        <v>5</v>
      </c>
      <c r="B6" s="8" t="s">
        <v>6</v>
      </c>
      <c r="C6" s="9"/>
    </row>
    <row r="7" spans="1:4" ht="42.75" customHeight="1">
      <c r="A7" s="5" t="s">
        <v>7</v>
      </c>
      <c r="B7" s="8" t="s">
        <v>8</v>
      </c>
      <c r="C7" s="9"/>
    </row>
    <row r="8" spans="1:4" ht="42.75" customHeight="1">
      <c r="A8" s="5" t="s">
        <v>9</v>
      </c>
      <c r="B8" s="6">
        <v>42004</v>
      </c>
      <c r="C8" s="7">
        <v>46752</v>
      </c>
      <c r="D8" s="10" t="s">
        <v>10</v>
      </c>
    </row>
    <row r="9" spans="1:4" ht="42.75" customHeight="1">
      <c r="A9" s="5" t="s">
        <v>11</v>
      </c>
      <c r="B9" s="8" t="s">
        <v>12</v>
      </c>
      <c r="C9" s="9"/>
    </row>
    <row r="10" spans="1:4" ht="42.75" customHeight="1">
      <c r="A10" s="5" t="s">
        <v>13</v>
      </c>
      <c r="B10" s="8" t="s">
        <v>14</v>
      </c>
      <c r="C10" s="9"/>
    </row>
    <row r="11" spans="1:4" ht="42.75" customHeight="1">
      <c r="A11" s="5" t="s">
        <v>15</v>
      </c>
      <c r="B11" s="11" t="s">
        <v>16</v>
      </c>
      <c r="C11" s="9"/>
    </row>
    <row r="12" spans="1:4" ht="42.75" customHeight="1">
      <c r="A12" s="5" t="s">
        <v>17</v>
      </c>
      <c r="B12" s="11" t="s">
        <v>18</v>
      </c>
      <c r="C12" s="9"/>
    </row>
    <row r="13" spans="1:4" ht="42.75" customHeight="1">
      <c r="A13" s="12" t="s">
        <v>19</v>
      </c>
      <c r="B13" s="13" t="s">
        <v>20</v>
      </c>
      <c r="C13" s="14"/>
    </row>
    <row r="19" spans="1:1">
      <c r="A19" s="15" t="s">
        <v>21</v>
      </c>
    </row>
  </sheetData>
  <phoneticPr fontId="48"/>
  <pageMargins left="0.75" right="0.75" top="1" bottom="1" header="0.511811023622047" footer="0.511811023622047"/>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F152"/>
  <sheetViews>
    <sheetView zoomScaleNormal="100" workbookViewId="0">
      <pane xSplit="3" ySplit="7" topLeftCell="D8" activePane="bottomRight" state="frozen"/>
      <selection pane="topRight" activeCell="D1" sqref="D1"/>
      <selection pane="bottomLeft" activeCell="A14" sqref="A14"/>
      <selection pane="bottomRight"/>
    </sheetView>
  </sheetViews>
  <sheetFormatPr defaultColWidth="11" defaultRowHeight="11.25"/>
  <cols>
    <col min="1" max="1" width="4.375" style="16" customWidth="1"/>
    <col min="2" max="2" width="17.875" style="17" customWidth="1"/>
    <col min="3" max="3" width="4.5" style="17" customWidth="1"/>
    <col min="4" max="4" width="13.625" style="18" customWidth="1"/>
    <col min="5" max="5" width="8.375" style="18" customWidth="1"/>
    <col min="6" max="6" width="6.625" style="19" customWidth="1"/>
    <col min="7" max="7" width="11" style="20"/>
    <col min="8" max="8" width="3.375" style="21" customWidth="1"/>
    <col min="9" max="9" width="4.125" style="21" customWidth="1"/>
    <col min="10" max="10" width="7.375" style="21" customWidth="1"/>
    <col min="11" max="11" width="8.625" style="22" customWidth="1"/>
    <col min="12" max="12" width="7.375" style="23" customWidth="1"/>
    <col min="13" max="13" width="8.125" style="19" customWidth="1"/>
    <col min="14" max="14" width="11" style="17"/>
    <col min="15" max="16" width="4.375" style="21" customWidth="1"/>
    <col min="17" max="17" width="6.125" style="21" customWidth="1"/>
    <col min="18" max="18" width="8.5" style="22" customWidth="1"/>
    <col min="19" max="19" width="7.5" style="23" customWidth="1"/>
    <col min="20" max="20" width="6.625" style="20" customWidth="1"/>
    <col min="21" max="21" width="8.125" style="24" customWidth="1"/>
    <col min="22" max="22" width="8" style="23" customWidth="1"/>
    <col min="23" max="23" width="6.625" style="17" customWidth="1"/>
    <col min="24" max="24" width="11" style="17"/>
    <col min="25" max="26" width="11" style="21"/>
    <col min="27" max="27" width="7.5" style="16" hidden="1" customWidth="1"/>
    <col min="28" max="28" width="7.5" style="16" customWidth="1"/>
    <col min="29" max="29" width="35.375" style="16" customWidth="1"/>
    <col min="30" max="30" width="11.125" style="17" customWidth="1"/>
    <col min="31" max="31" width="11" style="17"/>
    <col min="32" max="32" width="11.625" style="25" customWidth="1"/>
    <col min="33" max="16384" width="11" style="25"/>
  </cols>
  <sheetData>
    <row r="1" spans="1:31" ht="15.75" customHeight="1">
      <c r="A1" s="17"/>
      <c r="B1" s="17">
        <v>1</v>
      </c>
      <c r="C1" s="17">
        <v>2</v>
      </c>
      <c r="D1" s="17">
        <v>3</v>
      </c>
      <c r="E1" s="17">
        <v>4</v>
      </c>
      <c r="F1" s="17">
        <v>5</v>
      </c>
      <c r="G1" s="17">
        <v>6</v>
      </c>
      <c r="H1" s="17">
        <v>7</v>
      </c>
      <c r="I1" s="17">
        <v>8</v>
      </c>
      <c r="J1" s="17">
        <v>9</v>
      </c>
      <c r="K1" s="22">
        <v>10</v>
      </c>
      <c r="L1" s="23">
        <v>11</v>
      </c>
      <c r="M1" s="17">
        <v>12</v>
      </c>
      <c r="N1" s="17">
        <v>13</v>
      </c>
      <c r="O1" s="17">
        <v>14</v>
      </c>
      <c r="P1" s="17">
        <v>15</v>
      </c>
      <c r="Q1" s="17">
        <v>16</v>
      </c>
      <c r="R1" s="22">
        <v>17</v>
      </c>
      <c r="S1" s="23">
        <v>18</v>
      </c>
      <c r="T1" s="17">
        <v>19</v>
      </c>
      <c r="U1" s="17">
        <v>20</v>
      </c>
      <c r="V1" s="23">
        <v>21</v>
      </c>
      <c r="W1" s="17">
        <v>22</v>
      </c>
      <c r="X1" s="17">
        <v>23</v>
      </c>
      <c r="Y1" s="17">
        <v>24</v>
      </c>
      <c r="Z1" s="17">
        <v>25</v>
      </c>
      <c r="AA1" s="17">
        <v>26</v>
      </c>
      <c r="AB1" s="17">
        <v>27</v>
      </c>
    </row>
    <row r="2" spans="1:31" s="30" customFormat="1" ht="15.75" customHeight="1">
      <c r="A2" s="430"/>
      <c r="B2" s="429" t="s">
        <v>22</v>
      </c>
      <c r="C2" s="429" t="s">
        <v>23</v>
      </c>
      <c r="D2" s="431" t="s">
        <v>24</v>
      </c>
      <c r="E2" s="432"/>
      <c r="F2" s="425" t="s">
        <v>25</v>
      </c>
      <c r="G2" s="426" t="s">
        <v>26</v>
      </c>
      <c r="H2" s="426"/>
      <c r="I2" s="426"/>
      <c r="J2" s="426"/>
      <c r="K2" s="426"/>
      <c r="L2" s="426"/>
      <c r="M2" s="426"/>
      <c r="N2" s="427" t="s">
        <v>27</v>
      </c>
      <c r="O2" s="427"/>
      <c r="P2" s="427"/>
      <c r="Q2" s="427"/>
      <c r="R2" s="427"/>
      <c r="S2" s="427"/>
      <c r="T2" s="427"/>
      <c r="U2" s="26" t="s">
        <v>28</v>
      </c>
      <c r="V2" s="27"/>
      <c r="W2" s="428" t="s">
        <v>29</v>
      </c>
      <c r="X2" s="429" t="s">
        <v>30</v>
      </c>
      <c r="Y2" s="28" t="s">
        <v>31</v>
      </c>
      <c r="Z2" s="29" t="s">
        <v>32</v>
      </c>
      <c r="AA2" s="422"/>
      <c r="AB2" s="422"/>
      <c r="AC2" s="422"/>
      <c r="AD2" s="422"/>
      <c r="AE2" s="16"/>
    </row>
    <row r="3" spans="1:31" s="30" customFormat="1" ht="33" customHeight="1">
      <c r="A3" s="430"/>
      <c r="B3" s="430"/>
      <c r="C3" s="430"/>
      <c r="D3" s="431"/>
      <c r="E3" s="432"/>
      <c r="F3" s="425"/>
      <c r="G3" s="31" t="s">
        <v>33</v>
      </c>
      <c r="H3" s="32" t="s">
        <v>34</v>
      </c>
      <c r="I3" s="33" t="s">
        <v>35</v>
      </c>
      <c r="J3" s="34" t="s">
        <v>36</v>
      </c>
      <c r="K3" s="35" t="s">
        <v>37</v>
      </c>
      <c r="L3" s="36" t="s">
        <v>35</v>
      </c>
      <c r="M3" s="37" t="s">
        <v>38</v>
      </c>
      <c r="N3" s="38" t="s">
        <v>33</v>
      </c>
      <c r="O3" s="32" t="s">
        <v>34</v>
      </c>
      <c r="P3" s="33" t="s">
        <v>35</v>
      </c>
      <c r="Q3" s="34" t="s">
        <v>36</v>
      </c>
      <c r="R3" s="35" t="s">
        <v>37</v>
      </c>
      <c r="S3" s="36" t="s">
        <v>35</v>
      </c>
      <c r="T3" s="39" t="s">
        <v>38</v>
      </c>
      <c r="U3" s="40" t="s">
        <v>39</v>
      </c>
      <c r="V3" s="41" t="s">
        <v>35</v>
      </c>
      <c r="W3" s="428"/>
      <c r="X3" s="428"/>
      <c r="Y3" s="42" t="s">
        <v>40</v>
      </c>
      <c r="Z3" s="43" t="s">
        <v>41</v>
      </c>
      <c r="AA3" s="44" t="s">
        <v>26</v>
      </c>
      <c r="AB3" s="45" t="s">
        <v>27</v>
      </c>
      <c r="AC3" s="45" t="s">
        <v>42</v>
      </c>
      <c r="AD3" s="46"/>
      <c r="AE3" s="16"/>
    </row>
    <row r="4" spans="1:31" s="30" customFormat="1" ht="15.75" customHeight="1">
      <c r="A4" s="423" t="s">
        <v>0</v>
      </c>
      <c r="B4" s="423"/>
      <c r="C4" s="16"/>
      <c r="D4" s="47" t="s">
        <v>43</v>
      </c>
      <c r="E4" s="48" t="s">
        <v>44</v>
      </c>
      <c r="F4" s="49"/>
      <c r="G4" s="50"/>
      <c r="H4" s="424" t="s">
        <v>45</v>
      </c>
      <c r="I4" s="424"/>
      <c r="J4" s="424"/>
      <c r="K4" s="51"/>
      <c r="L4" s="52"/>
      <c r="M4" s="49"/>
      <c r="N4" s="53"/>
      <c r="O4" s="424" t="s">
        <v>46</v>
      </c>
      <c r="P4" s="424"/>
      <c r="Q4" s="424"/>
      <c r="R4" s="51"/>
      <c r="S4" s="52"/>
      <c r="T4" s="54"/>
      <c r="U4" s="55"/>
      <c r="V4" s="56"/>
      <c r="W4" s="53"/>
      <c r="X4" s="16"/>
      <c r="Y4" s="57"/>
      <c r="Z4" s="57"/>
      <c r="AA4" s="58"/>
      <c r="AB4" s="59"/>
      <c r="AC4" s="60" t="s">
        <v>47</v>
      </c>
      <c r="AD4" s="61"/>
      <c r="AE4" s="16"/>
    </row>
    <row r="5" spans="1:31" s="30" customFormat="1" ht="15.75" customHeight="1">
      <c r="A5" s="62">
        <v>1</v>
      </c>
      <c r="B5" s="63" t="s">
        <v>48</v>
      </c>
      <c r="C5" s="64" t="s">
        <v>49</v>
      </c>
      <c r="D5" s="65">
        <v>23902</v>
      </c>
      <c r="E5" s="66"/>
      <c r="F5" s="67">
        <f>INT(YEARFRAC(D5,基礎データ!$C$8))</f>
        <v>62</v>
      </c>
      <c r="G5" s="68" t="s">
        <v>50</v>
      </c>
      <c r="H5" s="69">
        <v>4</v>
      </c>
      <c r="I5" s="70">
        <v>11</v>
      </c>
      <c r="J5" s="70">
        <v>55</v>
      </c>
      <c r="K5" s="71" t="str">
        <f>CONCATENATE(H5,":",I5,".",J5)</f>
        <v>4:11.55</v>
      </c>
      <c r="L5" s="72">
        <f>ROUND(K5*86400*100, 0)</f>
        <v>25155</v>
      </c>
      <c r="M5" s="67">
        <f>IFERROR(VLOOKUP(L5,【削除・変更不可】標準記録!$C$4:$D$54,2,TRUE()),"-")</f>
        <v>8</v>
      </c>
      <c r="N5" s="63">
        <v>5000</v>
      </c>
      <c r="O5" s="73">
        <v>9</v>
      </c>
      <c r="P5" s="70">
        <v>25</v>
      </c>
      <c r="Q5" s="70">
        <v>30</v>
      </c>
      <c r="R5" s="71">
        <f>TIME(0,O5,P5)+Q5/100/86400</f>
        <v>6.5428240740740742E-3</v>
      </c>
      <c r="S5" s="72">
        <f>ROUND(R5*86400*100, 0)</f>
        <v>56530</v>
      </c>
      <c r="T5" s="74">
        <f>IFERROR(VLOOKUP(S5,【削除・変更不可】標準記録!$F$4:$G$54,2,TRUE()),"-")</f>
        <v>16</v>
      </c>
      <c r="U5" s="75">
        <f>IFERROR((K5+R5),"_:_ ")</f>
        <v>9.4542824074074078E-3</v>
      </c>
      <c r="V5" s="76">
        <f>(L5*2)+S5</f>
        <v>106840</v>
      </c>
      <c r="W5" s="77">
        <f>IFERROR(VLOOKUP(V5,【削除・変更不可】標準記録!$I$4:$J$54,2,TRUE()),"-")</f>
        <v>32</v>
      </c>
      <c r="X5" s="78" t="s">
        <v>4</v>
      </c>
      <c r="Y5" s="79" t="s">
        <v>51</v>
      </c>
      <c r="Z5" s="79">
        <v>11</v>
      </c>
      <c r="AA5" s="80" t="s">
        <v>52</v>
      </c>
      <c r="AB5" s="81" t="s">
        <v>52</v>
      </c>
      <c r="AC5" s="82"/>
      <c r="AD5" s="83"/>
      <c r="AE5" s="16"/>
    </row>
    <row r="6" spans="1:31" s="30" customFormat="1" ht="15.75" customHeight="1">
      <c r="A6" s="84"/>
      <c r="B6" s="85" t="s">
        <v>53</v>
      </c>
      <c r="C6" s="16"/>
      <c r="D6" s="86"/>
      <c r="E6" s="87"/>
      <c r="F6" s="49"/>
      <c r="G6" s="50"/>
      <c r="H6" s="88"/>
      <c r="I6" s="89"/>
      <c r="J6" s="89"/>
      <c r="K6" s="51"/>
      <c r="L6" s="52"/>
      <c r="M6" s="49"/>
      <c r="N6" s="53"/>
      <c r="O6" s="90"/>
      <c r="P6" s="89"/>
      <c r="Q6" s="89"/>
      <c r="R6" s="51"/>
      <c r="S6" s="52"/>
      <c r="T6" s="54"/>
      <c r="U6" s="55"/>
      <c r="V6" s="91"/>
      <c r="W6" s="53"/>
      <c r="X6" s="16"/>
      <c r="Y6" s="92"/>
      <c r="Z6" s="92"/>
      <c r="AA6" s="93"/>
      <c r="AB6" s="16"/>
      <c r="AC6" s="16"/>
      <c r="AD6" s="61"/>
      <c r="AE6" s="16"/>
    </row>
    <row r="7" spans="1:31" s="114" customFormat="1" ht="15.75" customHeight="1">
      <c r="A7" s="94" t="s">
        <v>54</v>
      </c>
      <c r="B7" s="95"/>
      <c r="C7" s="96"/>
      <c r="D7" s="97"/>
      <c r="E7" s="98"/>
      <c r="F7" s="99"/>
      <c r="G7" s="100"/>
      <c r="H7" s="101"/>
      <c r="I7" s="102"/>
      <c r="J7" s="102"/>
      <c r="K7" s="103"/>
      <c r="L7" s="104"/>
      <c r="M7" s="99"/>
      <c r="N7" s="95"/>
      <c r="O7" s="105"/>
      <c r="P7" s="102"/>
      <c r="Q7" s="102"/>
      <c r="R7" s="103"/>
      <c r="S7" s="104"/>
      <c r="T7" s="106"/>
      <c r="U7" s="107"/>
      <c r="V7" s="108"/>
      <c r="W7" s="95"/>
      <c r="X7" s="96"/>
      <c r="Y7" s="109"/>
      <c r="Z7" s="109"/>
      <c r="AA7" s="110"/>
      <c r="AB7" s="111"/>
      <c r="AC7" s="111"/>
      <c r="AD7" s="112"/>
      <c r="AE7" s="113"/>
    </row>
    <row r="8" spans="1:31" ht="15.75" customHeight="1">
      <c r="A8" s="62">
        <v>1</v>
      </c>
      <c r="B8" s="115" t="s">
        <v>55</v>
      </c>
      <c r="C8" s="64" t="s">
        <v>49</v>
      </c>
      <c r="D8" s="116"/>
      <c r="E8" s="117" t="str">
        <f t="shared" ref="E8:E17" si="0">IF(D8="","",YEAR(D8))</f>
        <v/>
      </c>
      <c r="F8" s="67">
        <f>DATEDIF(D8,基礎データ!$C$8,"Y")</f>
        <v>127</v>
      </c>
      <c r="G8" s="68" t="s">
        <v>56</v>
      </c>
      <c r="H8" s="118"/>
      <c r="I8" s="119"/>
      <c r="J8" s="119"/>
      <c r="K8" s="71">
        <f t="shared" ref="K8:K17" si="1">TIME(0,H8,I8)+J8/100/86400</f>
        <v>0</v>
      </c>
      <c r="L8" s="72">
        <f t="shared" ref="L8:L17" si="2">ROUND(K8*86400*100, 0)</f>
        <v>0</v>
      </c>
      <c r="M8" s="67" t="str">
        <f>IFERROR(VLOOKUP(L8,【削除・変更不可】標準記録!$CE$4:$CF$54,2,TRUE()),"-")</f>
        <v>-</v>
      </c>
      <c r="N8" s="120">
        <v>400</v>
      </c>
      <c r="O8" s="121"/>
      <c r="P8" s="119"/>
      <c r="Q8" s="119"/>
      <c r="R8" s="71">
        <f t="shared" ref="R8:R17" si="3">TIME(0,O8,P8)+Q8/100/86400</f>
        <v>0</v>
      </c>
      <c r="S8" s="72">
        <f t="shared" ref="S8:S17" si="4">ROUND(R8*86400*100, 0)</f>
        <v>0</v>
      </c>
      <c r="T8" s="67" t="str">
        <f>IFERROR(VLOOKUP(S8,【削除・変更不可】標準記録!$CH$4:$CI$54,2,TRUE()),"-")</f>
        <v>-</v>
      </c>
      <c r="U8" s="122">
        <f t="shared" ref="U8:U17" si="5">K8+R8</f>
        <v>0</v>
      </c>
      <c r="V8" s="76">
        <f t="shared" ref="V8:V17" si="6">L8+S8</f>
        <v>0</v>
      </c>
      <c r="W8" s="67" t="str">
        <f>IFERROR(VLOOKUP(V8,【削除・変更不可】標準記録!$CK$4:$CL$54,2,TRUE()),"-")</f>
        <v>-</v>
      </c>
      <c r="X8" s="78"/>
      <c r="Y8" s="123"/>
      <c r="Z8" s="123"/>
      <c r="AA8" s="80" t="s">
        <v>52</v>
      </c>
      <c r="AB8" s="124" t="s">
        <v>52</v>
      </c>
      <c r="AC8" s="125"/>
      <c r="AD8" s="126"/>
      <c r="AE8" s="127"/>
    </row>
    <row r="9" spans="1:31" ht="15.75" customHeight="1">
      <c r="A9" s="62">
        <v>2</v>
      </c>
      <c r="B9" s="115" t="s">
        <v>57</v>
      </c>
      <c r="C9" s="64" t="s">
        <v>49</v>
      </c>
      <c r="D9" s="65"/>
      <c r="E9" s="117" t="str">
        <f t="shared" si="0"/>
        <v/>
      </c>
      <c r="F9" s="67">
        <f>DATEDIF(D9,基礎データ!$C$8,"Y")</f>
        <v>127</v>
      </c>
      <c r="G9" s="68" t="s">
        <v>56</v>
      </c>
      <c r="H9" s="69"/>
      <c r="I9" s="70"/>
      <c r="J9" s="70"/>
      <c r="K9" s="71">
        <f t="shared" si="1"/>
        <v>0</v>
      </c>
      <c r="L9" s="72">
        <f t="shared" si="2"/>
        <v>0</v>
      </c>
      <c r="M9" s="67" t="str">
        <f>IFERROR(VLOOKUP(L9,【削除・変更不可】標準記録!$CE$4:$CF$54,2,TRUE()),"-")</f>
        <v>-</v>
      </c>
      <c r="N9" s="120">
        <v>400</v>
      </c>
      <c r="O9" s="73"/>
      <c r="P9" s="70"/>
      <c r="Q9" s="70"/>
      <c r="R9" s="71">
        <f t="shared" si="3"/>
        <v>0</v>
      </c>
      <c r="S9" s="72">
        <f t="shared" si="4"/>
        <v>0</v>
      </c>
      <c r="T9" s="67" t="str">
        <f>IFERROR(VLOOKUP(S9,【削除・変更不可】標準記録!$CH$4:$CI$54,2,TRUE()),"-")</f>
        <v>-</v>
      </c>
      <c r="U9" s="122">
        <f t="shared" si="5"/>
        <v>0</v>
      </c>
      <c r="V9" s="76">
        <f t="shared" si="6"/>
        <v>0</v>
      </c>
      <c r="W9" s="67" t="str">
        <f>IFERROR(VLOOKUP(V9,【削除・変更不可】標準記録!$CK$4:$CL$54,2,TRUE()),"-")</f>
        <v>-</v>
      </c>
      <c r="X9" s="78"/>
      <c r="Y9" s="123"/>
      <c r="Z9" s="123"/>
      <c r="AA9" s="80" t="s">
        <v>52</v>
      </c>
      <c r="AB9" s="124" t="s">
        <v>52</v>
      </c>
      <c r="AC9" s="128"/>
      <c r="AD9" s="126"/>
    </row>
    <row r="10" spans="1:31" ht="15.75" customHeight="1">
      <c r="A10" s="62">
        <v>3</v>
      </c>
      <c r="B10" s="115" t="s">
        <v>58</v>
      </c>
      <c r="C10" s="64" t="s">
        <v>49</v>
      </c>
      <c r="D10" s="65"/>
      <c r="E10" s="117" t="str">
        <f t="shared" si="0"/>
        <v/>
      </c>
      <c r="F10" s="67">
        <f>DATEDIF(D10,基礎データ!$C$8,"Y")</f>
        <v>127</v>
      </c>
      <c r="G10" s="68" t="s">
        <v>56</v>
      </c>
      <c r="H10" s="69"/>
      <c r="I10" s="70"/>
      <c r="J10" s="70"/>
      <c r="K10" s="71">
        <f t="shared" si="1"/>
        <v>0</v>
      </c>
      <c r="L10" s="72">
        <f t="shared" si="2"/>
        <v>0</v>
      </c>
      <c r="M10" s="67" t="str">
        <f>IFERROR(VLOOKUP(L10,【削除・変更不可】標準記録!$CE$4:$CF$54,2,TRUE()),"-")</f>
        <v>-</v>
      </c>
      <c r="N10" s="120">
        <v>400</v>
      </c>
      <c r="O10" s="73"/>
      <c r="P10" s="70"/>
      <c r="Q10" s="70"/>
      <c r="R10" s="71">
        <f t="shared" si="3"/>
        <v>0</v>
      </c>
      <c r="S10" s="72">
        <f t="shared" si="4"/>
        <v>0</v>
      </c>
      <c r="T10" s="67" t="str">
        <f>IFERROR(VLOOKUP(S10,【削除・変更不可】標準記録!$CH$4:$CI$54,2,TRUE()),"-")</f>
        <v>-</v>
      </c>
      <c r="U10" s="122">
        <f t="shared" si="5"/>
        <v>0</v>
      </c>
      <c r="V10" s="76">
        <f t="shared" si="6"/>
        <v>0</v>
      </c>
      <c r="W10" s="67" t="str">
        <f>IFERROR(VLOOKUP(V10,【削除・変更不可】標準記録!$CK$4:$CL$54,2,TRUE()),"-")</f>
        <v>-</v>
      </c>
      <c r="X10" s="78"/>
      <c r="Y10" s="123"/>
      <c r="Z10" s="123"/>
      <c r="AA10" s="80" t="s">
        <v>52</v>
      </c>
      <c r="AB10" s="124" t="s">
        <v>52</v>
      </c>
      <c r="AC10" s="125"/>
      <c r="AD10" s="126"/>
    </row>
    <row r="11" spans="1:31" ht="15.75" customHeight="1">
      <c r="A11" s="62">
        <v>4</v>
      </c>
      <c r="B11" s="115" t="s">
        <v>59</v>
      </c>
      <c r="C11" s="64" t="s">
        <v>49</v>
      </c>
      <c r="D11" s="65"/>
      <c r="E11" s="117" t="str">
        <f t="shared" si="0"/>
        <v/>
      </c>
      <c r="F11" s="67">
        <f>DATEDIF(D11,基礎データ!$C$8,"Y")</f>
        <v>127</v>
      </c>
      <c r="G11" s="68" t="s">
        <v>56</v>
      </c>
      <c r="H11" s="69"/>
      <c r="I11" s="70"/>
      <c r="J11" s="70"/>
      <c r="K11" s="71">
        <f t="shared" si="1"/>
        <v>0</v>
      </c>
      <c r="L11" s="72">
        <f t="shared" si="2"/>
        <v>0</v>
      </c>
      <c r="M11" s="67" t="str">
        <f>IFERROR(VLOOKUP(L11,【削除・変更不可】標準記録!$CE$4:$CF$54,2,TRUE()),"-")</f>
        <v>-</v>
      </c>
      <c r="N11" s="120">
        <v>400</v>
      </c>
      <c r="O11" s="73"/>
      <c r="P11" s="70"/>
      <c r="Q11" s="70"/>
      <c r="R11" s="71">
        <f t="shared" si="3"/>
        <v>0</v>
      </c>
      <c r="S11" s="72">
        <f t="shared" si="4"/>
        <v>0</v>
      </c>
      <c r="T11" s="67" t="str">
        <f>IFERROR(VLOOKUP(S11,【削除・変更不可】標準記録!$CH$4:$CI$54,2,TRUE()),"-")</f>
        <v>-</v>
      </c>
      <c r="U11" s="122">
        <f t="shared" si="5"/>
        <v>0</v>
      </c>
      <c r="V11" s="76">
        <f t="shared" si="6"/>
        <v>0</v>
      </c>
      <c r="W11" s="67" t="str">
        <f>IFERROR(VLOOKUP(V11,【削除・変更不可】標準記録!$CK$4:$CL$54,2,TRUE()),"-")</f>
        <v>-</v>
      </c>
      <c r="X11" s="78"/>
      <c r="Y11" s="123"/>
      <c r="Z11" s="123"/>
      <c r="AA11" s="80" t="s">
        <v>52</v>
      </c>
      <c r="AB11" s="124" t="s">
        <v>52</v>
      </c>
      <c r="AC11" s="128"/>
      <c r="AD11" s="126"/>
    </row>
    <row r="12" spans="1:31" ht="15.75" customHeight="1">
      <c r="A12" s="62">
        <v>5</v>
      </c>
      <c r="B12" s="115" t="s">
        <v>60</v>
      </c>
      <c r="C12" s="64" t="s">
        <v>49</v>
      </c>
      <c r="D12" s="65"/>
      <c r="E12" s="117" t="str">
        <f t="shared" si="0"/>
        <v/>
      </c>
      <c r="F12" s="67">
        <f>DATEDIF(D12,基礎データ!$C$8,"Y")</f>
        <v>127</v>
      </c>
      <c r="G12" s="68" t="s">
        <v>56</v>
      </c>
      <c r="H12" s="69"/>
      <c r="I12" s="70"/>
      <c r="J12" s="70"/>
      <c r="K12" s="71">
        <f t="shared" si="1"/>
        <v>0</v>
      </c>
      <c r="L12" s="72">
        <f t="shared" si="2"/>
        <v>0</v>
      </c>
      <c r="M12" s="67" t="str">
        <f>IFERROR(VLOOKUP(L12,【削除・変更不可】標準記録!$CE$4:$CF$54,2,TRUE()),"-")</f>
        <v>-</v>
      </c>
      <c r="N12" s="120">
        <v>400</v>
      </c>
      <c r="O12" s="73"/>
      <c r="P12" s="70"/>
      <c r="Q12" s="70"/>
      <c r="R12" s="71">
        <f t="shared" si="3"/>
        <v>0</v>
      </c>
      <c r="S12" s="72">
        <f t="shared" si="4"/>
        <v>0</v>
      </c>
      <c r="T12" s="67" t="str">
        <f>IFERROR(VLOOKUP(S12,【削除・変更不可】標準記録!$CH$4:$CI$54,2,TRUE()),"-")</f>
        <v>-</v>
      </c>
      <c r="U12" s="122">
        <f t="shared" si="5"/>
        <v>0</v>
      </c>
      <c r="V12" s="76">
        <f t="shared" si="6"/>
        <v>0</v>
      </c>
      <c r="W12" s="67" t="str">
        <f>IFERROR(VLOOKUP(V12,【削除・変更不可】標準記録!$CK$4:$CL$54,2,TRUE()),"-")</f>
        <v>-</v>
      </c>
      <c r="X12" s="78"/>
      <c r="Y12" s="123"/>
      <c r="Z12" s="123"/>
      <c r="AA12" s="80" t="s">
        <v>52</v>
      </c>
      <c r="AB12" s="124" t="s">
        <v>52</v>
      </c>
      <c r="AC12" s="125"/>
      <c r="AD12" s="126"/>
    </row>
    <row r="13" spans="1:31" ht="15.75" customHeight="1">
      <c r="A13" s="62">
        <v>6</v>
      </c>
      <c r="B13" s="115" t="s">
        <v>61</v>
      </c>
      <c r="C13" s="64" t="s">
        <v>49</v>
      </c>
      <c r="D13" s="65"/>
      <c r="E13" s="117" t="str">
        <f t="shared" si="0"/>
        <v/>
      </c>
      <c r="F13" s="67">
        <f>DATEDIF(D13,基礎データ!$C$8,"Y")</f>
        <v>127</v>
      </c>
      <c r="G13" s="68" t="s">
        <v>56</v>
      </c>
      <c r="H13" s="69"/>
      <c r="I13" s="70"/>
      <c r="J13" s="70"/>
      <c r="K13" s="71">
        <f t="shared" si="1"/>
        <v>0</v>
      </c>
      <c r="L13" s="72">
        <f t="shared" si="2"/>
        <v>0</v>
      </c>
      <c r="M13" s="67" t="str">
        <f>IFERROR(VLOOKUP(L13,【削除・変更不可】標準記録!$CE$4:$CF$54,2,TRUE()),"-")</f>
        <v>-</v>
      </c>
      <c r="N13" s="120">
        <v>400</v>
      </c>
      <c r="O13" s="73"/>
      <c r="P13" s="70"/>
      <c r="Q13" s="70"/>
      <c r="R13" s="71">
        <f t="shared" si="3"/>
        <v>0</v>
      </c>
      <c r="S13" s="72">
        <f t="shared" si="4"/>
        <v>0</v>
      </c>
      <c r="T13" s="67" t="str">
        <f>IFERROR(VLOOKUP(S13,【削除・変更不可】標準記録!$CH$4:$CI$54,2,TRUE()),"-")</f>
        <v>-</v>
      </c>
      <c r="U13" s="122">
        <f t="shared" si="5"/>
        <v>0</v>
      </c>
      <c r="V13" s="76">
        <f t="shared" si="6"/>
        <v>0</v>
      </c>
      <c r="W13" s="67" t="str">
        <f>IFERROR(VLOOKUP(V13,【削除・変更不可】標準記録!$CK$4:$CL$54,2,TRUE()),"-")</f>
        <v>-</v>
      </c>
      <c r="X13" s="78"/>
      <c r="Y13" s="123"/>
      <c r="Z13" s="123"/>
      <c r="AA13" s="80" t="s">
        <v>52</v>
      </c>
      <c r="AB13" s="124" t="s">
        <v>52</v>
      </c>
      <c r="AC13" s="128"/>
      <c r="AD13" s="126"/>
    </row>
    <row r="14" spans="1:31" ht="15.75" customHeight="1">
      <c r="A14" s="62">
        <v>7</v>
      </c>
      <c r="B14" s="115" t="s">
        <v>62</v>
      </c>
      <c r="C14" s="64" t="s">
        <v>49</v>
      </c>
      <c r="D14" s="65"/>
      <c r="E14" s="117" t="str">
        <f t="shared" si="0"/>
        <v/>
      </c>
      <c r="F14" s="67">
        <f>DATEDIF(D14,基礎データ!$C$8,"Y")</f>
        <v>127</v>
      </c>
      <c r="G14" s="68" t="s">
        <v>56</v>
      </c>
      <c r="H14" s="69"/>
      <c r="I14" s="70"/>
      <c r="J14" s="70"/>
      <c r="K14" s="71">
        <f t="shared" si="1"/>
        <v>0</v>
      </c>
      <c r="L14" s="72">
        <f t="shared" si="2"/>
        <v>0</v>
      </c>
      <c r="M14" s="67" t="str">
        <f>IFERROR(VLOOKUP(L14,【削除・変更不可】標準記録!$CE$4:$CF$54,2,TRUE()),"-")</f>
        <v>-</v>
      </c>
      <c r="N14" s="120">
        <v>400</v>
      </c>
      <c r="O14" s="73"/>
      <c r="P14" s="70"/>
      <c r="Q14" s="70"/>
      <c r="R14" s="71">
        <f t="shared" si="3"/>
        <v>0</v>
      </c>
      <c r="S14" s="72">
        <f t="shared" si="4"/>
        <v>0</v>
      </c>
      <c r="T14" s="67" t="str">
        <f>IFERROR(VLOOKUP(S14,【削除・変更不可】標準記録!$CH$4:$CI$54,2,TRUE()),"-")</f>
        <v>-</v>
      </c>
      <c r="U14" s="122">
        <f t="shared" si="5"/>
        <v>0</v>
      </c>
      <c r="V14" s="76">
        <f t="shared" si="6"/>
        <v>0</v>
      </c>
      <c r="W14" s="67" t="str">
        <f>IFERROR(VLOOKUP(V14,【削除・変更不可】標準記録!$CK$4:$CL$54,2,TRUE()),"-")</f>
        <v>-</v>
      </c>
      <c r="X14" s="78"/>
      <c r="Y14" s="123"/>
      <c r="Z14" s="123"/>
      <c r="AA14" s="80" t="s">
        <v>52</v>
      </c>
      <c r="AB14" s="124" t="s">
        <v>52</v>
      </c>
      <c r="AC14" s="125"/>
      <c r="AD14" s="126"/>
    </row>
    <row r="15" spans="1:31" ht="15.75" customHeight="1">
      <c r="A15" s="62">
        <v>8</v>
      </c>
      <c r="B15" s="115" t="s">
        <v>63</v>
      </c>
      <c r="C15" s="64" t="s">
        <v>49</v>
      </c>
      <c r="D15" s="65"/>
      <c r="E15" s="117" t="str">
        <f t="shared" si="0"/>
        <v/>
      </c>
      <c r="F15" s="67">
        <f>DATEDIF(D15,基礎データ!$C$8,"Y")</f>
        <v>127</v>
      </c>
      <c r="G15" s="68" t="s">
        <v>56</v>
      </c>
      <c r="H15" s="69"/>
      <c r="I15" s="70"/>
      <c r="J15" s="70"/>
      <c r="K15" s="71">
        <f t="shared" si="1"/>
        <v>0</v>
      </c>
      <c r="L15" s="72">
        <f t="shared" si="2"/>
        <v>0</v>
      </c>
      <c r="M15" s="67" t="str">
        <f>IFERROR(VLOOKUP(L15,【削除・変更不可】標準記録!$CE$4:$CF$54,2,TRUE()),"-")</f>
        <v>-</v>
      </c>
      <c r="N15" s="120">
        <v>400</v>
      </c>
      <c r="O15" s="73"/>
      <c r="P15" s="70"/>
      <c r="Q15" s="70"/>
      <c r="R15" s="71">
        <f t="shared" si="3"/>
        <v>0</v>
      </c>
      <c r="S15" s="72">
        <f t="shared" si="4"/>
        <v>0</v>
      </c>
      <c r="T15" s="67" t="str">
        <f>IFERROR(VLOOKUP(S15,【削除・変更不可】標準記録!$CH$4:$CI$54,2,TRUE()),"-")</f>
        <v>-</v>
      </c>
      <c r="U15" s="122">
        <f t="shared" si="5"/>
        <v>0</v>
      </c>
      <c r="V15" s="76">
        <f t="shared" si="6"/>
        <v>0</v>
      </c>
      <c r="W15" s="67" t="str">
        <f>IFERROR(VLOOKUP(V15,【削除・変更不可】標準記録!$CK$4:$CL$54,2,TRUE()),"-")</f>
        <v>-</v>
      </c>
      <c r="X15" s="78"/>
      <c r="Y15" s="123"/>
      <c r="Z15" s="123"/>
      <c r="AA15" s="80" t="s">
        <v>52</v>
      </c>
      <c r="AB15" s="124" t="s">
        <v>52</v>
      </c>
      <c r="AC15" s="128"/>
      <c r="AD15" s="126"/>
    </row>
    <row r="16" spans="1:31" ht="15.75" customHeight="1">
      <c r="A16" s="62">
        <v>9</v>
      </c>
      <c r="B16" s="115" t="s">
        <v>64</v>
      </c>
      <c r="C16" s="64" t="s">
        <v>49</v>
      </c>
      <c r="D16" s="65"/>
      <c r="E16" s="117" t="str">
        <f t="shared" si="0"/>
        <v/>
      </c>
      <c r="F16" s="67">
        <f>DATEDIF(D16,基礎データ!$C$8,"Y")</f>
        <v>127</v>
      </c>
      <c r="G16" s="68" t="s">
        <v>56</v>
      </c>
      <c r="H16" s="69"/>
      <c r="I16" s="70"/>
      <c r="J16" s="70"/>
      <c r="K16" s="71">
        <f t="shared" si="1"/>
        <v>0</v>
      </c>
      <c r="L16" s="72">
        <f t="shared" si="2"/>
        <v>0</v>
      </c>
      <c r="M16" s="67" t="str">
        <f>IFERROR(VLOOKUP(L16,【削除・変更不可】標準記録!$CE$4:$CF$54,2,TRUE()),"-")</f>
        <v>-</v>
      </c>
      <c r="N16" s="120">
        <v>400</v>
      </c>
      <c r="O16" s="73"/>
      <c r="P16" s="70"/>
      <c r="Q16" s="70"/>
      <c r="R16" s="71">
        <f t="shared" si="3"/>
        <v>0</v>
      </c>
      <c r="S16" s="72">
        <f t="shared" si="4"/>
        <v>0</v>
      </c>
      <c r="T16" s="67" t="str">
        <f>IFERROR(VLOOKUP(S16,【削除・変更不可】標準記録!$CH$4:$CI$54,2,TRUE()),"-")</f>
        <v>-</v>
      </c>
      <c r="U16" s="122">
        <f t="shared" si="5"/>
        <v>0</v>
      </c>
      <c r="V16" s="76">
        <f t="shared" si="6"/>
        <v>0</v>
      </c>
      <c r="W16" s="67" t="str">
        <f>IFERROR(VLOOKUP(V16,【削除・変更不可】標準記録!$CK$4:$CL$54,2,TRUE()),"-")</f>
        <v>-</v>
      </c>
      <c r="X16" s="78"/>
      <c r="Y16" s="123"/>
      <c r="Z16" s="123"/>
      <c r="AA16" s="80" t="s">
        <v>52</v>
      </c>
      <c r="AB16" s="124" t="s">
        <v>52</v>
      </c>
      <c r="AC16" s="125"/>
      <c r="AD16" s="126"/>
    </row>
    <row r="17" spans="1:31" ht="15.75" customHeight="1">
      <c r="A17" s="62">
        <v>10</v>
      </c>
      <c r="B17" s="115" t="s">
        <v>65</v>
      </c>
      <c r="C17" s="64" t="s">
        <v>49</v>
      </c>
      <c r="D17" s="65"/>
      <c r="E17" s="117" t="str">
        <f t="shared" si="0"/>
        <v/>
      </c>
      <c r="F17" s="67">
        <f>DATEDIF(D17,基礎データ!$C$8,"Y")</f>
        <v>127</v>
      </c>
      <c r="G17" s="68" t="s">
        <v>56</v>
      </c>
      <c r="H17" s="69"/>
      <c r="I17" s="70"/>
      <c r="J17" s="70"/>
      <c r="K17" s="71">
        <f t="shared" si="1"/>
        <v>0</v>
      </c>
      <c r="L17" s="72">
        <f t="shared" si="2"/>
        <v>0</v>
      </c>
      <c r="M17" s="67" t="str">
        <f>IFERROR(VLOOKUP(L17,【削除・変更不可】標準記録!$CE$4:$CF$54,2,TRUE()),"-")</f>
        <v>-</v>
      </c>
      <c r="N17" s="120">
        <v>400</v>
      </c>
      <c r="O17" s="73"/>
      <c r="P17" s="70"/>
      <c r="Q17" s="70"/>
      <c r="R17" s="71">
        <f t="shared" si="3"/>
        <v>0</v>
      </c>
      <c r="S17" s="72">
        <f t="shared" si="4"/>
        <v>0</v>
      </c>
      <c r="T17" s="67" t="str">
        <f>IFERROR(VLOOKUP(S17,【削除・変更不可】標準記録!$CH$4:$CI$54,2,TRUE()),"-")</f>
        <v>-</v>
      </c>
      <c r="U17" s="122">
        <f t="shared" si="5"/>
        <v>0</v>
      </c>
      <c r="V17" s="76">
        <f t="shared" si="6"/>
        <v>0</v>
      </c>
      <c r="W17" s="67" t="str">
        <f>IFERROR(VLOOKUP(V17,【削除・変更不可】標準記録!$CK$4:$CL$54,2,TRUE()),"-")</f>
        <v>-</v>
      </c>
      <c r="X17" s="78"/>
      <c r="Y17" s="123"/>
      <c r="Z17" s="123"/>
      <c r="AA17" s="80" t="s">
        <v>52</v>
      </c>
      <c r="AB17" s="124" t="s">
        <v>52</v>
      </c>
      <c r="AC17" s="128"/>
      <c r="AD17" s="126"/>
    </row>
    <row r="18" spans="1:31" ht="15.75" customHeight="1">
      <c r="A18" s="62"/>
      <c r="B18" s="63"/>
      <c r="C18" s="129"/>
      <c r="D18" s="65"/>
      <c r="E18" s="66"/>
      <c r="F18" s="130"/>
      <c r="G18" s="68"/>
      <c r="H18" s="69"/>
      <c r="I18" s="70"/>
      <c r="J18" s="70"/>
      <c r="K18" s="131"/>
      <c r="L18" s="132"/>
      <c r="M18" s="130"/>
      <c r="N18" s="63"/>
      <c r="O18" s="73"/>
      <c r="P18" s="70"/>
      <c r="Q18" s="70"/>
      <c r="R18" s="131"/>
      <c r="S18" s="132"/>
      <c r="T18" s="133"/>
      <c r="U18" s="134"/>
      <c r="V18" s="135"/>
      <c r="W18" s="63"/>
      <c r="X18" s="78"/>
      <c r="Y18" s="123"/>
      <c r="Z18" s="123"/>
      <c r="AA18" s="136"/>
      <c r="AB18" s="128"/>
      <c r="AC18" s="128"/>
      <c r="AD18" s="126"/>
    </row>
    <row r="19" spans="1:31" ht="15.75" customHeight="1">
      <c r="A19" s="137"/>
      <c r="B19" s="138"/>
      <c r="C19" s="139"/>
      <c r="D19" s="140"/>
      <c r="E19" s="141"/>
      <c r="F19" s="142"/>
      <c r="G19" s="143"/>
      <c r="H19" s="144"/>
      <c r="I19" s="145"/>
      <c r="J19" s="145"/>
      <c r="K19" s="146"/>
      <c r="L19" s="147"/>
      <c r="M19" s="148"/>
      <c r="N19" s="138"/>
      <c r="O19" s="149"/>
      <c r="P19" s="145"/>
      <c r="Q19" s="145"/>
      <c r="R19" s="146"/>
      <c r="S19" s="147"/>
      <c r="T19" s="150"/>
      <c r="U19" s="151"/>
      <c r="V19" s="152"/>
      <c r="W19" s="138"/>
      <c r="X19" s="153"/>
      <c r="Y19" s="154"/>
      <c r="Z19" s="154"/>
      <c r="AA19" s="155"/>
      <c r="AB19" s="156"/>
      <c r="AC19" s="156"/>
      <c r="AD19" s="157"/>
    </row>
    <row r="20" spans="1:31" s="114" customFormat="1" ht="15.75" customHeight="1">
      <c r="A20" s="94" t="s">
        <v>66</v>
      </c>
      <c r="B20" s="95"/>
      <c r="C20" s="96"/>
      <c r="D20" s="97"/>
      <c r="E20" s="98"/>
      <c r="F20" s="99"/>
      <c r="G20" s="100"/>
      <c r="H20" s="101"/>
      <c r="I20" s="102"/>
      <c r="J20" s="102"/>
      <c r="K20" s="103"/>
      <c r="L20" s="104"/>
      <c r="M20" s="99"/>
      <c r="N20" s="95"/>
      <c r="O20" s="105"/>
      <c r="P20" s="102"/>
      <c r="Q20" s="102"/>
      <c r="R20" s="103"/>
      <c r="S20" s="104"/>
      <c r="T20" s="106"/>
      <c r="U20" s="107"/>
      <c r="V20" s="108"/>
      <c r="W20" s="95"/>
      <c r="X20" s="96"/>
      <c r="Y20" s="109"/>
      <c r="Z20" s="109"/>
      <c r="AA20" s="110"/>
      <c r="AB20" s="111"/>
      <c r="AC20" s="111"/>
      <c r="AD20" s="112"/>
      <c r="AE20" s="113"/>
    </row>
    <row r="21" spans="1:31" ht="15.75" customHeight="1">
      <c r="A21" s="62">
        <v>1</v>
      </c>
      <c r="B21" s="115" t="s">
        <v>55</v>
      </c>
      <c r="C21" s="64" t="s">
        <v>67</v>
      </c>
      <c r="D21" s="116"/>
      <c r="E21" s="117" t="str">
        <f t="shared" ref="E21:E30" si="7">IF(D21="","",YEAR(D21))</f>
        <v/>
      </c>
      <c r="F21" s="67">
        <f>DATEDIF(D21,基礎データ!$C$8,"Y")</f>
        <v>127</v>
      </c>
      <c r="G21" s="68" t="s">
        <v>56</v>
      </c>
      <c r="H21" s="118"/>
      <c r="I21" s="119"/>
      <c r="J21" s="119"/>
      <c r="K21" s="71">
        <f t="shared" ref="K21:K30" si="8">TIME(0,H21,I21)+J21/100/86400</f>
        <v>0</v>
      </c>
      <c r="L21" s="72">
        <f t="shared" ref="L21:L30" si="9">ROUND(K21*86400*100, 0)</f>
        <v>0</v>
      </c>
      <c r="M21" s="67" t="str">
        <f>IFERROR(VLOOKUP(L21,【削除・変更不可】標準記録!$CO$4:$CP$54,2,TRUE()),"-")</f>
        <v>-</v>
      </c>
      <c r="N21" s="120">
        <v>400</v>
      </c>
      <c r="O21" s="121"/>
      <c r="P21" s="119"/>
      <c r="Q21" s="119"/>
      <c r="R21" s="71">
        <f t="shared" ref="R21:R30" si="10">TIME(0,O21,P21)+Q21/100/86400</f>
        <v>0</v>
      </c>
      <c r="S21" s="72">
        <f t="shared" ref="S21:S30" si="11">ROUND(R21*86400*100, 0)</f>
        <v>0</v>
      </c>
      <c r="T21" s="67" t="str">
        <f>IFERROR(VLOOKUP(S21,【削除・変更不可】標準記録!$CR$4:$CS$54,2,TRUE()),"-")</f>
        <v>-</v>
      </c>
      <c r="U21" s="122">
        <f t="shared" ref="U21:U30" si="12">K21+R21</f>
        <v>0</v>
      </c>
      <c r="V21" s="76">
        <f t="shared" ref="V21:V30" si="13">L21+S21</f>
        <v>0</v>
      </c>
      <c r="W21" s="67" t="str">
        <f>IFERROR(VLOOKUP(V21,【削除・変更不可】標準記録!$CU$4:$CV$54,2,TRUE()),"-")</f>
        <v>-</v>
      </c>
      <c r="X21" s="78"/>
      <c r="Y21" s="123"/>
      <c r="Z21" s="123"/>
      <c r="AA21" s="80" t="s">
        <v>52</v>
      </c>
      <c r="AB21" s="124" t="s">
        <v>52</v>
      </c>
      <c r="AC21" s="125"/>
      <c r="AD21" s="126"/>
      <c r="AE21" s="127"/>
    </row>
    <row r="22" spans="1:31" ht="15.75" customHeight="1">
      <c r="A22" s="62">
        <v>2</v>
      </c>
      <c r="B22" s="115" t="s">
        <v>57</v>
      </c>
      <c r="C22" s="64" t="s">
        <v>67</v>
      </c>
      <c r="D22" s="65"/>
      <c r="E22" s="117" t="str">
        <f t="shared" si="7"/>
        <v/>
      </c>
      <c r="F22" s="67">
        <f>DATEDIF(D22,基礎データ!$C$8,"Y")</f>
        <v>127</v>
      </c>
      <c r="G22" s="68" t="s">
        <v>56</v>
      </c>
      <c r="H22" s="69"/>
      <c r="I22" s="70"/>
      <c r="J22" s="70"/>
      <c r="K22" s="71">
        <f t="shared" si="8"/>
        <v>0</v>
      </c>
      <c r="L22" s="72">
        <f t="shared" si="9"/>
        <v>0</v>
      </c>
      <c r="M22" s="67" t="str">
        <f>IFERROR(VLOOKUP(L22,【削除・変更不可】標準記録!$CO$4:$CP$54,2,TRUE()),"-")</f>
        <v>-</v>
      </c>
      <c r="N22" s="120">
        <v>400</v>
      </c>
      <c r="O22" s="73"/>
      <c r="P22" s="70"/>
      <c r="Q22" s="70"/>
      <c r="R22" s="71">
        <f t="shared" si="10"/>
        <v>0</v>
      </c>
      <c r="S22" s="72">
        <f t="shared" si="11"/>
        <v>0</v>
      </c>
      <c r="T22" s="67" t="str">
        <f>IFERROR(VLOOKUP(S22,【削除・変更不可】標準記録!$CR$4:$CS$54,2,TRUE()),"-")</f>
        <v>-</v>
      </c>
      <c r="U22" s="122">
        <f t="shared" si="12"/>
        <v>0</v>
      </c>
      <c r="V22" s="76">
        <f t="shared" si="13"/>
        <v>0</v>
      </c>
      <c r="W22" s="67" t="str">
        <f>IFERROR(VLOOKUP(V22,【削除・変更不可】標準記録!$CU$4:$CV$54,2,TRUE()),"-")</f>
        <v>-</v>
      </c>
      <c r="X22" s="78"/>
      <c r="Y22" s="123"/>
      <c r="Z22" s="123"/>
      <c r="AA22" s="80" t="s">
        <v>52</v>
      </c>
      <c r="AB22" s="124" t="s">
        <v>52</v>
      </c>
      <c r="AC22" s="128"/>
      <c r="AD22" s="126"/>
    </row>
    <row r="23" spans="1:31" ht="15.75" customHeight="1">
      <c r="A23" s="62">
        <v>3</v>
      </c>
      <c r="B23" s="115" t="s">
        <v>58</v>
      </c>
      <c r="C23" s="64" t="s">
        <v>67</v>
      </c>
      <c r="D23" s="65"/>
      <c r="E23" s="117" t="str">
        <f t="shared" si="7"/>
        <v/>
      </c>
      <c r="F23" s="67">
        <f>DATEDIF(D23,基礎データ!$C$8,"Y")</f>
        <v>127</v>
      </c>
      <c r="G23" s="68" t="s">
        <v>56</v>
      </c>
      <c r="H23" s="69"/>
      <c r="I23" s="70"/>
      <c r="J23" s="70"/>
      <c r="K23" s="71">
        <f t="shared" si="8"/>
        <v>0</v>
      </c>
      <c r="L23" s="72">
        <f t="shared" si="9"/>
        <v>0</v>
      </c>
      <c r="M23" s="67" t="str">
        <f>IFERROR(VLOOKUP(L23,【削除・変更不可】標準記録!$CO$4:$CP$54,2,TRUE()),"-")</f>
        <v>-</v>
      </c>
      <c r="N23" s="120">
        <v>400</v>
      </c>
      <c r="O23" s="73"/>
      <c r="P23" s="70"/>
      <c r="Q23" s="70"/>
      <c r="R23" s="71">
        <f t="shared" si="10"/>
        <v>0</v>
      </c>
      <c r="S23" s="72">
        <f t="shared" si="11"/>
        <v>0</v>
      </c>
      <c r="T23" s="67" t="str">
        <f>IFERROR(VLOOKUP(S23,【削除・変更不可】標準記録!$CR$4:$CS$54,2,TRUE()),"-")</f>
        <v>-</v>
      </c>
      <c r="U23" s="122">
        <f t="shared" si="12"/>
        <v>0</v>
      </c>
      <c r="V23" s="76">
        <f t="shared" si="13"/>
        <v>0</v>
      </c>
      <c r="W23" s="67" t="str">
        <f>IFERROR(VLOOKUP(V23,【削除・変更不可】標準記録!$CU$4:$CV$54,2,TRUE()),"-")</f>
        <v>-</v>
      </c>
      <c r="X23" s="78"/>
      <c r="Y23" s="123"/>
      <c r="Z23" s="123"/>
      <c r="AA23" s="80" t="s">
        <v>52</v>
      </c>
      <c r="AB23" s="124" t="s">
        <v>52</v>
      </c>
      <c r="AC23" s="125"/>
      <c r="AD23" s="126"/>
    </row>
    <row r="24" spans="1:31" ht="15.75" customHeight="1">
      <c r="A24" s="62">
        <v>4</v>
      </c>
      <c r="B24" s="115" t="s">
        <v>59</v>
      </c>
      <c r="C24" s="64" t="s">
        <v>67</v>
      </c>
      <c r="D24" s="65"/>
      <c r="E24" s="117" t="str">
        <f t="shared" si="7"/>
        <v/>
      </c>
      <c r="F24" s="67">
        <f>DATEDIF(D24,基礎データ!$C$8,"Y")</f>
        <v>127</v>
      </c>
      <c r="G24" s="68" t="s">
        <v>56</v>
      </c>
      <c r="H24" s="69"/>
      <c r="I24" s="70"/>
      <c r="J24" s="70"/>
      <c r="K24" s="71">
        <f t="shared" si="8"/>
        <v>0</v>
      </c>
      <c r="L24" s="72">
        <f t="shared" si="9"/>
        <v>0</v>
      </c>
      <c r="M24" s="67" t="str">
        <f>IFERROR(VLOOKUP(L24,【削除・変更不可】標準記録!$CO$4:$CP$54,2,TRUE()),"-")</f>
        <v>-</v>
      </c>
      <c r="N24" s="120">
        <v>400</v>
      </c>
      <c r="O24" s="73"/>
      <c r="P24" s="70"/>
      <c r="Q24" s="70"/>
      <c r="R24" s="71">
        <f t="shared" si="10"/>
        <v>0</v>
      </c>
      <c r="S24" s="72">
        <f t="shared" si="11"/>
        <v>0</v>
      </c>
      <c r="T24" s="67" t="str">
        <f>IFERROR(VLOOKUP(S24,【削除・変更不可】標準記録!$CR$4:$CS$54,2,TRUE()),"-")</f>
        <v>-</v>
      </c>
      <c r="U24" s="122">
        <f t="shared" si="12"/>
        <v>0</v>
      </c>
      <c r="V24" s="76">
        <f t="shared" si="13"/>
        <v>0</v>
      </c>
      <c r="W24" s="67" t="str">
        <f>IFERROR(VLOOKUP(V24,【削除・変更不可】標準記録!$CU$4:$CV$54,2,TRUE()),"-")</f>
        <v>-</v>
      </c>
      <c r="X24" s="78"/>
      <c r="Y24" s="123"/>
      <c r="Z24" s="123"/>
      <c r="AA24" s="80" t="s">
        <v>52</v>
      </c>
      <c r="AB24" s="124" t="s">
        <v>52</v>
      </c>
      <c r="AC24" s="128"/>
      <c r="AD24" s="126"/>
    </row>
    <row r="25" spans="1:31" ht="15.75" customHeight="1">
      <c r="A25" s="62">
        <v>5</v>
      </c>
      <c r="B25" s="115" t="s">
        <v>60</v>
      </c>
      <c r="C25" s="64" t="s">
        <v>67</v>
      </c>
      <c r="D25" s="65"/>
      <c r="E25" s="117" t="str">
        <f t="shared" si="7"/>
        <v/>
      </c>
      <c r="F25" s="67">
        <f>DATEDIF(D25,基礎データ!$C$8,"Y")</f>
        <v>127</v>
      </c>
      <c r="G25" s="68" t="s">
        <v>56</v>
      </c>
      <c r="H25" s="69"/>
      <c r="I25" s="70"/>
      <c r="J25" s="70"/>
      <c r="K25" s="71">
        <f t="shared" si="8"/>
        <v>0</v>
      </c>
      <c r="L25" s="72">
        <f t="shared" si="9"/>
        <v>0</v>
      </c>
      <c r="M25" s="67" t="str">
        <f>IFERROR(VLOOKUP(L25,【削除・変更不可】標準記録!$CO$4:$CP$54,2,TRUE()),"-")</f>
        <v>-</v>
      </c>
      <c r="N25" s="120">
        <v>400</v>
      </c>
      <c r="O25" s="73"/>
      <c r="P25" s="70"/>
      <c r="Q25" s="70"/>
      <c r="R25" s="71">
        <f t="shared" si="10"/>
        <v>0</v>
      </c>
      <c r="S25" s="72">
        <f t="shared" si="11"/>
        <v>0</v>
      </c>
      <c r="T25" s="67" t="str">
        <f>IFERROR(VLOOKUP(S25,【削除・変更不可】標準記録!$CR$4:$CS$54,2,TRUE()),"-")</f>
        <v>-</v>
      </c>
      <c r="U25" s="122">
        <f t="shared" si="12"/>
        <v>0</v>
      </c>
      <c r="V25" s="76">
        <f t="shared" si="13"/>
        <v>0</v>
      </c>
      <c r="W25" s="67" t="str">
        <f>IFERROR(VLOOKUP(V25,【削除・変更不可】標準記録!$CU$4:$CV$54,2,TRUE()),"-")</f>
        <v>-</v>
      </c>
      <c r="X25" s="78"/>
      <c r="Y25" s="123"/>
      <c r="Z25" s="123"/>
      <c r="AA25" s="80" t="s">
        <v>52</v>
      </c>
      <c r="AB25" s="124" t="s">
        <v>52</v>
      </c>
      <c r="AC25" s="125"/>
      <c r="AD25" s="126"/>
    </row>
    <row r="26" spans="1:31" ht="15.75" customHeight="1">
      <c r="A26" s="62">
        <v>6</v>
      </c>
      <c r="B26" s="115" t="s">
        <v>61</v>
      </c>
      <c r="C26" s="64" t="s">
        <v>67</v>
      </c>
      <c r="D26" s="65"/>
      <c r="E26" s="117" t="str">
        <f t="shared" si="7"/>
        <v/>
      </c>
      <c r="F26" s="67">
        <f>DATEDIF(D26,基礎データ!$C$8,"Y")</f>
        <v>127</v>
      </c>
      <c r="G26" s="68" t="s">
        <v>56</v>
      </c>
      <c r="H26" s="69"/>
      <c r="I26" s="70"/>
      <c r="J26" s="70"/>
      <c r="K26" s="71">
        <f t="shared" si="8"/>
        <v>0</v>
      </c>
      <c r="L26" s="72">
        <f t="shared" si="9"/>
        <v>0</v>
      </c>
      <c r="M26" s="67" t="str">
        <f>IFERROR(VLOOKUP(L26,【削除・変更不可】標準記録!$CO$4:$CP$54,2,TRUE()),"-")</f>
        <v>-</v>
      </c>
      <c r="N26" s="120">
        <v>400</v>
      </c>
      <c r="O26" s="73"/>
      <c r="P26" s="70"/>
      <c r="Q26" s="70"/>
      <c r="R26" s="71">
        <f t="shared" si="10"/>
        <v>0</v>
      </c>
      <c r="S26" s="72">
        <f t="shared" si="11"/>
        <v>0</v>
      </c>
      <c r="T26" s="67" t="str">
        <f>IFERROR(VLOOKUP(S26,【削除・変更不可】標準記録!$CR$4:$CS$54,2,TRUE()),"-")</f>
        <v>-</v>
      </c>
      <c r="U26" s="122">
        <f t="shared" si="12"/>
        <v>0</v>
      </c>
      <c r="V26" s="76">
        <f t="shared" si="13"/>
        <v>0</v>
      </c>
      <c r="W26" s="67" t="str">
        <f>IFERROR(VLOOKUP(V26,【削除・変更不可】標準記録!$CU$4:$CV$54,2,TRUE()),"-")</f>
        <v>-</v>
      </c>
      <c r="X26" s="78"/>
      <c r="Y26" s="123"/>
      <c r="Z26" s="123"/>
      <c r="AA26" s="80" t="s">
        <v>52</v>
      </c>
      <c r="AB26" s="124" t="s">
        <v>52</v>
      </c>
      <c r="AC26" s="128"/>
      <c r="AD26" s="126"/>
    </row>
    <row r="27" spans="1:31" ht="15.75" customHeight="1">
      <c r="A27" s="62">
        <v>7</v>
      </c>
      <c r="B27" s="115" t="s">
        <v>62</v>
      </c>
      <c r="C27" s="64" t="s">
        <v>67</v>
      </c>
      <c r="D27" s="65"/>
      <c r="E27" s="117" t="str">
        <f t="shared" si="7"/>
        <v/>
      </c>
      <c r="F27" s="67">
        <f>DATEDIF(D27,基礎データ!$C$8,"Y")</f>
        <v>127</v>
      </c>
      <c r="G27" s="68" t="s">
        <v>56</v>
      </c>
      <c r="H27" s="69"/>
      <c r="I27" s="70"/>
      <c r="J27" s="70"/>
      <c r="K27" s="71">
        <f t="shared" si="8"/>
        <v>0</v>
      </c>
      <c r="L27" s="72">
        <f t="shared" si="9"/>
        <v>0</v>
      </c>
      <c r="M27" s="67" t="str">
        <f>IFERROR(VLOOKUP(L27,【削除・変更不可】標準記録!$CO$4:$CP$54,2,TRUE()),"-")</f>
        <v>-</v>
      </c>
      <c r="N27" s="120">
        <v>400</v>
      </c>
      <c r="O27" s="73"/>
      <c r="P27" s="70"/>
      <c r="Q27" s="70"/>
      <c r="R27" s="71">
        <f t="shared" si="10"/>
        <v>0</v>
      </c>
      <c r="S27" s="72">
        <f t="shared" si="11"/>
        <v>0</v>
      </c>
      <c r="T27" s="67" t="str">
        <f>IFERROR(VLOOKUP(S27,【削除・変更不可】標準記録!$CR$4:$CS$54,2,TRUE()),"-")</f>
        <v>-</v>
      </c>
      <c r="U27" s="122">
        <f t="shared" si="12"/>
        <v>0</v>
      </c>
      <c r="V27" s="76">
        <f t="shared" si="13"/>
        <v>0</v>
      </c>
      <c r="W27" s="67" t="str">
        <f>IFERROR(VLOOKUP(V27,【削除・変更不可】標準記録!$CU$4:$CV$54,2,TRUE()),"-")</f>
        <v>-</v>
      </c>
      <c r="X27" s="78"/>
      <c r="Y27" s="123"/>
      <c r="Z27" s="123"/>
      <c r="AA27" s="80" t="s">
        <v>52</v>
      </c>
      <c r="AB27" s="124" t="s">
        <v>52</v>
      </c>
      <c r="AC27" s="125"/>
      <c r="AD27" s="126"/>
    </row>
    <row r="28" spans="1:31" ht="15.75" customHeight="1">
      <c r="A28" s="62">
        <v>8</v>
      </c>
      <c r="B28" s="115" t="s">
        <v>63</v>
      </c>
      <c r="C28" s="64" t="s">
        <v>67</v>
      </c>
      <c r="D28" s="65"/>
      <c r="E28" s="117" t="str">
        <f t="shared" si="7"/>
        <v/>
      </c>
      <c r="F28" s="67">
        <f>DATEDIF(D28,基礎データ!$C$8,"Y")</f>
        <v>127</v>
      </c>
      <c r="G28" s="68" t="s">
        <v>56</v>
      </c>
      <c r="H28" s="69"/>
      <c r="I28" s="70"/>
      <c r="J28" s="70"/>
      <c r="K28" s="71">
        <f t="shared" si="8"/>
        <v>0</v>
      </c>
      <c r="L28" s="72">
        <f t="shared" si="9"/>
        <v>0</v>
      </c>
      <c r="M28" s="67" t="str">
        <f>IFERROR(VLOOKUP(L28,【削除・変更不可】標準記録!$CO$4:$CP$54,2,TRUE()),"-")</f>
        <v>-</v>
      </c>
      <c r="N28" s="120">
        <v>400</v>
      </c>
      <c r="O28" s="73"/>
      <c r="P28" s="70"/>
      <c r="Q28" s="70"/>
      <c r="R28" s="71">
        <f t="shared" si="10"/>
        <v>0</v>
      </c>
      <c r="S28" s="72">
        <f t="shared" si="11"/>
        <v>0</v>
      </c>
      <c r="T28" s="67" t="str">
        <f>IFERROR(VLOOKUP(S28,【削除・変更不可】標準記録!$CR$4:$CS$54,2,TRUE()),"-")</f>
        <v>-</v>
      </c>
      <c r="U28" s="122">
        <f t="shared" si="12"/>
        <v>0</v>
      </c>
      <c r="V28" s="76">
        <f t="shared" si="13"/>
        <v>0</v>
      </c>
      <c r="W28" s="67" t="str">
        <f>IFERROR(VLOOKUP(V28,【削除・変更不可】標準記録!$CU$4:$CV$54,2,TRUE()),"-")</f>
        <v>-</v>
      </c>
      <c r="X28" s="78"/>
      <c r="Y28" s="123"/>
      <c r="Z28" s="123"/>
      <c r="AA28" s="80" t="s">
        <v>52</v>
      </c>
      <c r="AB28" s="124" t="s">
        <v>52</v>
      </c>
      <c r="AC28" s="128"/>
      <c r="AD28" s="126"/>
    </row>
    <row r="29" spans="1:31" ht="15.75" customHeight="1">
      <c r="A29" s="62">
        <v>9</v>
      </c>
      <c r="B29" s="115" t="s">
        <v>64</v>
      </c>
      <c r="C29" s="64" t="s">
        <v>67</v>
      </c>
      <c r="D29" s="65"/>
      <c r="E29" s="117" t="str">
        <f t="shared" si="7"/>
        <v/>
      </c>
      <c r="F29" s="67">
        <f>DATEDIF(D29,基礎データ!$C$8,"Y")</f>
        <v>127</v>
      </c>
      <c r="G29" s="68" t="s">
        <v>56</v>
      </c>
      <c r="H29" s="69"/>
      <c r="I29" s="70"/>
      <c r="J29" s="70"/>
      <c r="K29" s="71">
        <f t="shared" si="8"/>
        <v>0</v>
      </c>
      <c r="L29" s="72">
        <f t="shared" si="9"/>
        <v>0</v>
      </c>
      <c r="M29" s="67" t="str">
        <f>IFERROR(VLOOKUP(L29,【削除・変更不可】標準記録!$CO$4:$CP$54,2,TRUE()),"-")</f>
        <v>-</v>
      </c>
      <c r="N29" s="120">
        <v>400</v>
      </c>
      <c r="O29" s="73"/>
      <c r="P29" s="70"/>
      <c r="Q29" s="70"/>
      <c r="R29" s="71">
        <f t="shared" si="10"/>
        <v>0</v>
      </c>
      <c r="S29" s="72">
        <f t="shared" si="11"/>
        <v>0</v>
      </c>
      <c r="T29" s="67" t="str">
        <f>IFERROR(VLOOKUP(S29,【削除・変更不可】標準記録!$CR$4:$CS$54,2,TRUE()),"-")</f>
        <v>-</v>
      </c>
      <c r="U29" s="122">
        <f t="shared" si="12"/>
        <v>0</v>
      </c>
      <c r="V29" s="76">
        <f t="shared" si="13"/>
        <v>0</v>
      </c>
      <c r="W29" s="67" t="str">
        <f>IFERROR(VLOOKUP(V29,【削除・変更不可】標準記録!$CU$4:$CV$54,2,TRUE()),"-")</f>
        <v>-</v>
      </c>
      <c r="X29" s="78"/>
      <c r="Y29" s="123"/>
      <c r="Z29" s="123"/>
      <c r="AA29" s="80" t="s">
        <v>52</v>
      </c>
      <c r="AB29" s="124" t="s">
        <v>52</v>
      </c>
      <c r="AC29" s="125"/>
      <c r="AD29" s="126"/>
    </row>
    <row r="30" spans="1:31" ht="15.75" customHeight="1">
      <c r="A30" s="62">
        <v>10</v>
      </c>
      <c r="B30" s="115" t="s">
        <v>65</v>
      </c>
      <c r="C30" s="64" t="s">
        <v>67</v>
      </c>
      <c r="D30" s="65"/>
      <c r="E30" s="117" t="str">
        <f t="shared" si="7"/>
        <v/>
      </c>
      <c r="F30" s="67">
        <f>DATEDIF(D30,基礎データ!$C$8,"Y")</f>
        <v>127</v>
      </c>
      <c r="G30" s="68" t="s">
        <v>56</v>
      </c>
      <c r="H30" s="69"/>
      <c r="I30" s="70"/>
      <c r="J30" s="70"/>
      <c r="K30" s="71">
        <f t="shared" si="8"/>
        <v>0</v>
      </c>
      <c r="L30" s="72">
        <f t="shared" si="9"/>
        <v>0</v>
      </c>
      <c r="M30" s="67" t="str">
        <f>IFERROR(VLOOKUP(L30,【削除・変更不可】標準記録!$CO$4:$CP$54,2,TRUE()),"-")</f>
        <v>-</v>
      </c>
      <c r="N30" s="120">
        <v>400</v>
      </c>
      <c r="O30" s="73"/>
      <c r="P30" s="70"/>
      <c r="Q30" s="70"/>
      <c r="R30" s="71">
        <f t="shared" si="10"/>
        <v>0</v>
      </c>
      <c r="S30" s="72">
        <f t="shared" si="11"/>
        <v>0</v>
      </c>
      <c r="T30" s="67" t="str">
        <f>IFERROR(VLOOKUP(S30,【削除・変更不可】標準記録!$CR$4:$CS$54,2,TRUE()),"-")</f>
        <v>-</v>
      </c>
      <c r="U30" s="122">
        <f t="shared" si="12"/>
        <v>0</v>
      </c>
      <c r="V30" s="76">
        <f t="shared" si="13"/>
        <v>0</v>
      </c>
      <c r="W30" s="67" t="str">
        <f>IFERROR(VLOOKUP(V30,【削除・変更不可】標準記録!$CU$4:$CV$54,2,TRUE()),"-")</f>
        <v>-</v>
      </c>
      <c r="X30" s="78"/>
      <c r="Y30" s="123"/>
      <c r="Z30" s="123"/>
      <c r="AA30" s="80" t="s">
        <v>52</v>
      </c>
      <c r="AB30" s="124" t="s">
        <v>52</v>
      </c>
      <c r="AC30" s="128"/>
      <c r="AD30" s="126"/>
    </row>
    <row r="31" spans="1:31" ht="15.75" customHeight="1">
      <c r="A31" s="62"/>
      <c r="B31" s="63"/>
      <c r="C31" s="129"/>
      <c r="D31" s="65"/>
      <c r="E31" s="66"/>
      <c r="F31" s="130"/>
      <c r="G31" s="68"/>
      <c r="H31" s="69"/>
      <c r="I31" s="70"/>
      <c r="J31" s="70"/>
      <c r="K31" s="131"/>
      <c r="L31" s="132"/>
      <c r="M31" s="130"/>
      <c r="N31" s="63"/>
      <c r="O31" s="73"/>
      <c r="P31" s="70"/>
      <c r="Q31" s="70"/>
      <c r="R31" s="131"/>
      <c r="S31" s="132"/>
      <c r="T31" s="133"/>
      <c r="U31" s="134"/>
      <c r="V31" s="135"/>
      <c r="W31" s="63"/>
      <c r="X31" s="78"/>
      <c r="Y31" s="123"/>
      <c r="Z31" s="123"/>
      <c r="AA31" s="136"/>
      <c r="AB31" s="128"/>
      <c r="AC31" s="128"/>
      <c r="AD31" s="126"/>
    </row>
    <row r="32" spans="1:31" ht="15.75" customHeight="1">
      <c r="A32" s="137"/>
      <c r="B32" s="138"/>
      <c r="C32" s="139"/>
      <c r="D32" s="140"/>
      <c r="E32" s="141"/>
      <c r="F32" s="142"/>
      <c r="G32" s="143"/>
      <c r="H32" s="144"/>
      <c r="I32" s="145"/>
      <c r="J32" s="145"/>
      <c r="K32" s="146"/>
      <c r="L32" s="147"/>
      <c r="M32" s="148"/>
      <c r="N32" s="138"/>
      <c r="O32" s="149"/>
      <c r="P32" s="145"/>
      <c r="Q32" s="145"/>
      <c r="R32" s="146"/>
      <c r="S32" s="147"/>
      <c r="T32" s="150"/>
      <c r="U32" s="151"/>
      <c r="V32" s="152"/>
      <c r="W32" s="138"/>
      <c r="X32" s="153"/>
      <c r="Y32" s="154"/>
      <c r="Z32" s="154"/>
      <c r="AA32" s="155"/>
      <c r="AB32" s="156"/>
      <c r="AC32" s="156"/>
      <c r="AD32" s="157"/>
    </row>
    <row r="33" spans="1:30" ht="15.75" customHeight="1">
      <c r="A33" s="158" t="s">
        <v>68</v>
      </c>
      <c r="B33" s="159"/>
      <c r="C33" s="160"/>
      <c r="D33" s="161"/>
      <c r="E33" s="162"/>
      <c r="F33" s="163"/>
      <c r="G33" s="164"/>
      <c r="H33" s="165"/>
      <c r="I33" s="166"/>
      <c r="J33" s="166"/>
      <c r="K33" s="167"/>
      <c r="L33" s="168"/>
      <c r="M33" s="169"/>
      <c r="N33" s="159"/>
      <c r="O33" s="170"/>
      <c r="P33" s="166"/>
      <c r="Q33" s="166"/>
      <c r="R33" s="167"/>
      <c r="S33" s="168"/>
      <c r="T33" s="171"/>
      <c r="U33" s="172"/>
      <c r="V33" s="108"/>
      <c r="W33" s="159"/>
      <c r="X33" s="173"/>
      <c r="Y33" s="79"/>
      <c r="Z33" s="79"/>
      <c r="AA33" s="174"/>
      <c r="AB33" s="175"/>
      <c r="AC33" s="175"/>
      <c r="AD33" s="176"/>
    </row>
    <row r="34" spans="1:30" ht="15.75" customHeight="1">
      <c r="A34" s="62">
        <v>1</v>
      </c>
      <c r="B34" s="115" t="s">
        <v>69</v>
      </c>
      <c r="C34" s="64" t="s">
        <v>49</v>
      </c>
      <c r="D34" s="116"/>
      <c r="E34" s="117" t="str">
        <f t="shared" ref="E34:E43" si="14">IF(D34="","",YEAR(D34))</f>
        <v/>
      </c>
      <c r="F34" s="67">
        <f>DATEDIF(D34,基礎データ!$C$8,"Y")</f>
        <v>127</v>
      </c>
      <c r="G34" s="68" t="s">
        <v>70</v>
      </c>
      <c r="H34" s="118"/>
      <c r="I34" s="119"/>
      <c r="J34" s="119"/>
      <c r="K34" s="71">
        <f t="shared" ref="K34:K43" si="15">TIME(0,H34,I34)+J34/100/86400</f>
        <v>0</v>
      </c>
      <c r="L34" s="72">
        <f t="shared" ref="L34:L43" si="16">ROUND(K34*86400*100, 0)</f>
        <v>0</v>
      </c>
      <c r="M34" s="67" t="str">
        <f>IFERROR(VLOOKUP(L34,【削除・変更不可】標準記録!$BK$4:$BL$54,2,TRUE()),"-")</f>
        <v>-</v>
      </c>
      <c r="N34" s="63">
        <v>800</v>
      </c>
      <c r="O34" s="121"/>
      <c r="P34" s="119"/>
      <c r="Q34" s="119"/>
      <c r="R34" s="71">
        <f t="shared" ref="R34:R43" si="17">TIME(0,O34,P34)+Q34/100/86400</f>
        <v>0</v>
      </c>
      <c r="S34" s="72">
        <f t="shared" ref="S34:S43" si="18">ROUND(R34*86400*100, 0)</f>
        <v>0</v>
      </c>
      <c r="T34" s="67" t="str">
        <f>IFERROR(VLOOKUP(S34,【削除・変更不可】標準記録!$BN$4:$BO$54,2,TRUE()),"-")</f>
        <v>-</v>
      </c>
      <c r="U34" s="122">
        <f>K34+R34</f>
        <v>0</v>
      </c>
      <c r="V34" s="76">
        <f>L34+S34</f>
        <v>0</v>
      </c>
      <c r="W34" s="67" t="str">
        <f>IFERROR(VLOOKUP(V34,【削除・変更不可】標準記録!$BQ$4:$BR$54,2,TRUE()),"-")</f>
        <v>-</v>
      </c>
      <c r="X34" s="78"/>
      <c r="Y34" s="123"/>
      <c r="Z34" s="123"/>
      <c r="AA34" s="80" t="s">
        <v>52</v>
      </c>
      <c r="AB34" s="124" t="s">
        <v>52</v>
      </c>
      <c r="AC34" s="125"/>
      <c r="AD34" s="126"/>
    </row>
    <row r="35" spans="1:30" ht="15.75" customHeight="1">
      <c r="A35" s="62">
        <v>2</v>
      </c>
      <c r="B35" s="115" t="s">
        <v>71</v>
      </c>
      <c r="C35" s="64" t="s">
        <v>49</v>
      </c>
      <c r="D35" s="177"/>
      <c r="E35" s="117" t="str">
        <f t="shared" si="14"/>
        <v/>
      </c>
      <c r="F35" s="67">
        <f>DATEDIF(D35,基礎データ!$C$8,"Y")</f>
        <v>127</v>
      </c>
      <c r="G35" s="68" t="s">
        <v>70</v>
      </c>
      <c r="H35" s="118"/>
      <c r="I35" s="119"/>
      <c r="J35" s="119"/>
      <c r="K35" s="71">
        <f t="shared" si="15"/>
        <v>0</v>
      </c>
      <c r="L35" s="72">
        <f t="shared" si="16"/>
        <v>0</v>
      </c>
      <c r="M35" s="67" t="str">
        <f>IFERROR(VLOOKUP(L35,【削除・変更不可】標準記録!$BK$4:$BL$54,2,TRUE()),"-")</f>
        <v>-</v>
      </c>
      <c r="N35" s="63">
        <v>800</v>
      </c>
      <c r="O35" s="121"/>
      <c r="P35" s="119"/>
      <c r="Q35" s="119"/>
      <c r="R35" s="71">
        <f t="shared" si="17"/>
        <v>0</v>
      </c>
      <c r="S35" s="72">
        <f t="shared" si="18"/>
        <v>0</v>
      </c>
      <c r="T35" s="67" t="str">
        <f>IFERROR(VLOOKUP(S35,【削除・変更不可】標準記録!$BN$4:$BO$54,2,TRUE()),"-")</f>
        <v>-</v>
      </c>
      <c r="U35" s="75">
        <f t="shared" ref="U35:U43" si="19">IFERROR((K35+R35),"-:-.-")</f>
        <v>0</v>
      </c>
      <c r="V35" s="76">
        <f t="shared" ref="V35:V43" si="20">(L35)+S35</f>
        <v>0</v>
      </c>
      <c r="W35" s="67" t="str">
        <f>IFERROR(VLOOKUP(V35,【削除・変更不可】標準記録!$BQ$4:$BR$54,2,TRUE()),"-")</f>
        <v>-</v>
      </c>
      <c r="X35" s="78"/>
      <c r="Y35" s="123"/>
      <c r="Z35" s="123"/>
      <c r="AA35" s="80" t="s">
        <v>52</v>
      </c>
      <c r="AB35" s="124" t="s">
        <v>52</v>
      </c>
      <c r="AC35" s="128"/>
      <c r="AD35" s="126"/>
    </row>
    <row r="36" spans="1:30" ht="15.75" customHeight="1">
      <c r="A36" s="62">
        <v>3</v>
      </c>
      <c r="B36" s="115" t="s">
        <v>72</v>
      </c>
      <c r="C36" s="64" t="s">
        <v>49</v>
      </c>
      <c r="D36" s="177"/>
      <c r="E36" s="117" t="str">
        <f t="shared" si="14"/>
        <v/>
      </c>
      <c r="F36" s="67">
        <f>DATEDIF(D36,基礎データ!$C$8,"Y")</f>
        <v>127</v>
      </c>
      <c r="G36" s="68" t="s">
        <v>70</v>
      </c>
      <c r="H36" s="118"/>
      <c r="I36" s="119"/>
      <c r="J36" s="119"/>
      <c r="K36" s="71">
        <f t="shared" si="15"/>
        <v>0</v>
      </c>
      <c r="L36" s="72">
        <f t="shared" si="16"/>
        <v>0</v>
      </c>
      <c r="M36" s="67" t="str">
        <f>IFERROR(VLOOKUP(L36,【削除・変更不可】標準記録!$BK$4:$BL$54,2,TRUE()),"-")</f>
        <v>-</v>
      </c>
      <c r="N36" s="159">
        <v>800</v>
      </c>
      <c r="O36" s="121"/>
      <c r="P36" s="119"/>
      <c r="Q36" s="119"/>
      <c r="R36" s="71">
        <f t="shared" si="17"/>
        <v>0</v>
      </c>
      <c r="S36" s="72">
        <f t="shared" si="18"/>
        <v>0</v>
      </c>
      <c r="T36" s="67" t="str">
        <f>IFERROR(VLOOKUP(S36,【削除・変更不可】標準記録!$BN$4:$BO$54,2,TRUE()),"-")</f>
        <v>-</v>
      </c>
      <c r="U36" s="178">
        <f t="shared" si="19"/>
        <v>0</v>
      </c>
      <c r="V36" s="179">
        <f t="shared" si="20"/>
        <v>0</v>
      </c>
      <c r="W36" s="67" t="str">
        <f>IFERROR(VLOOKUP(V36,【削除・変更不可】標準記録!$BQ$4:$BR$54,2,TRUE()),"-")</f>
        <v>-</v>
      </c>
      <c r="X36" s="78"/>
      <c r="Y36" s="123"/>
      <c r="Z36" s="123"/>
      <c r="AA36" s="80" t="s">
        <v>52</v>
      </c>
      <c r="AB36" s="124" t="s">
        <v>52</v>
      </c>
      <c r="AC36" s="125"/>
      <c r="AD36" s="126"/>
    </row>
    <row r="37" spans="1:30" ht="15.75" customHeight="1">
      <c r="A37" s="62">
        <v>4</v>
      </c>
      <c r="B37" s="115" t="s">
        <v>73</v>
      </c>
      <c r="C37" s="64" t="s">
        <v>49</v>
      </c>
      <c r="D37" s="177"/>
      <c r="E37" s="117" t="str">
        <f t="shared" si="14"/>
        <v/>
      </c>
      <c r="F37" s="67">
        <f>DATEDIF(D37,基礎データ!$C$8,"Y")</f>
        <v>127</v>
      </c>
      <c r="G37" s="68" t="s">
        <v>70</v>
      </c>
      <c r="H37" s="118"/>
      <c r="I37" s="119"/>
      <c r="J37" s="119"/>
      <c r="K37" s="71">
        <f t="shared" si="15"/>
        <v>0</v>
      </c>
      <c r="L37" s="72">
        <f t="shared" si="16"/>
        <v>0</v>
      </c>
      <c r="M37" s="67" t="str">
        <f>IFERROR(VLOOKUP(L37,【削除・変更不可】標準記録!$BK$4:$BL$54,2,TRUE()),"-")</f>
        <v>-</v>
      </c>
      <c r="N37" s="63">
        <v>800</v>
      </c>
      <c r="O37" s="121"/>
      <c r="P37" s="119"/>
      <c r="Q37" s="119"/>
      <c r="R37" s="71">
        <f t="shared" si="17"/>
        <v>0</v>
      </c>
      <c r="S37" s="72">
        <f t="shared" si="18"/>
        <v>0</v>
      </c>
      <c r="T37" s="67" t="str">
        <f>IFERROR(VLOOKUP(S37,【削除・変更不可】標準記録!$BN$4:$BO$54,2,TRUE()),"-")</f>
        <v>-</v>
      </c>
      <c r="U37" s="75">
        <f t="shared" si="19"/>
        <v>0</v>
      </c>
      <c r="V37" s="76">
        <f t="shared" si="20"/>
        <v>0</v>
      </c>
      <c r="W37" s="67" t="str">
        <f>IFERROR(VLOOKUP(V37,【削除・変更不可】標準記録!$BQ$4:$BR$54,2,TRUE()),"-")</f>
        <v>-</v>
      </c>
      <c r="X37" s="78"/>
      <c r="Y37" s="123"/>
      <c r="Z37" s="123"/>
      <c r="AA37" s="80" t="s">
        <v>52</v>
      </c>
      <c r="AB37" s="124" t="s">
        <v>52</v>
      </c>
      <c r="AC37" s="128"/>
      <c r="AD37" s="126"/>
    </row>
    <row r="38" spans="1:30" ht="15.75" customHeight="1">
      <c r="A38" s="62">
        <v>5</v>
      </c>
      <c r="B38" s="115" t="s">
        <v>74</v>
      </c>
      <c r="C38" s="64" t="s">
        <v>49</v>
      </c>
      <c r="D38" s="177"/>
      <c r="E38" s="117" t="str">
        <f t="shared" si="14"/>
        <v/>
      </c>
      <c r="F38" s="67">
        <f>DATEDIF(D38,基礎データ!$C$8,"Y")</f>
        <v>127</v>
      </c>
      <c r="G38" s="68" t="s">
        <v>70</v>
      </c>
      <c r="H38" s="118"/>
      <c r="I38" s="119"/>
      <c r="J38" s="119"/>
      <c r="K38" s="71">
        <f t="shared" si="15"/>
        <v>0</v>
      </c>
      <c r="L38" s="72">
        <f t="shared" si="16"/>
        <v>0</v>
      </c>
      <c r="M38" s="67" t="str">
        <f>IFERROR(VLOOKUP(L38,【削除・変更不可】標準記録!$BK$4:$BL$54,2,TRUE()),"-")</f>
        <v>-</v>
      </c>
      <c r="N38" s="63">
        <v>800</v>
      </c>
      <c r="O38" s="121"/>
      <c r="P38" s="119"/>
      <c r="Q38" s="119"/>
      <c r="R38" s="71">
        <f t="shared" si="17"/>
        <v>0</v>
      </c>
      <c r="S38" s="72">
        <f t="shared" si="18"/>
        <v>0</v>
      </c>
      <c r="T38" s="67" t="str">
        <f>IFERROR(VLOOKUP(S38,【削除・変更不可】標準記録!$BN$4:$BO$54,2,TRUE()),"-")</f>
        <v>-</v>
      </c>
      <c r="U38" s="75">
        <f t="shared" si="19"/>
        <v>0</v>
      </c>
      <c r="V38" s="76">
        <f t="shared" si="20"/>
        <v>0</v>
      </c>
      <c r="W38" s="67" t="str">
        <f>IFERROR(VLOOKUP(V38,【削除・変更不可】標準記録!$BQ$4:$BR$54,2,TRUE()),"-")</f>
        <v>-</v>
      </c>
      <c r="X38" s="78"/>
      <c r="Y38" s="123"/>
      <c r="Z38" s="123"/>
      <c r="AA38" s="80" t="s">
        <v>52</v>
      </c>
      <c r="AB38" s="124" t="s">
        <v>52</v>
      </c>
      <c r="AC38" s="125"/>
      <c r="AD38" s="126"/>
    </row>
    <row r="39" spans="1:30" ht="15.75" customHeight="1">
      <c r="A39" s="62">
        <v>6</v>
      </c>
      <c r="B39" s="115" t="s">
        <v>75</v>
      </c>
      <c r="C39" s="64" t="s">
        <v>49</v>
      </c>
      <c r="D39" s="65"/>
      <c r="E39" s="117" t="str">
        <f t="shared" si="14"/>
        <v/>
      </c>
      <c r="F39" s="67">
        <f>DATEDIF(D39,基礎データ!$C$8,"Y")</f>
        <v>127</v>
      </c>
      <c r="G39" s="68" t="s">
        <v>70</v>
      </c>
      <c r="H39" s="69"/>
      <c r="I39" s="70"/>
      <c r="J39" s="70"/>
      <c r="K39" s="71">
        <f t="shared" si="15"/>
        <v>0</v>
      </c>
      <c r="L39" s="72">
        <f t="shared" si="16"/>
        <v>0</v>
      </c>
      <c r="M39" s="67" t="str">
        <f>IFERROR(VLOOKUP(L39,【削除・変更不可】標準記録!$BK$4:$BL$54,2,TRUE()),"-")</f>
        <v>-</v>
      </c>
      <c r="N39" s="63">
        <v>800</v>
      </c>
      <c r="O39" s="73"/>
      <c r="P39" s="70"/>
      <c r="Q39" s="70"/>
      <c r="R39" s="71">
        <f t="shared" si="17"/>
        <v>0</v>
      </c>
      <c r="S39" s="72">
        <f t="shared" si="18"/>
        <v>0</v>
      </c>
      <c r="T39" s="67" t="str">
        <f>IFERROR(VLOOKUP(S39,【削除・変更不可】標準記録!$BN$4:$BO$54,2,TRUE()),"-")</f>
        <v>-</v>
      </c>
      <c r="U39" s="75">
        <f t="shared" si="19"/>
        <v>0</v>
      </c>
      <c r="V39" s="76">
        <f t="shared" si="20"/>
        <v>0</v>
      </c>
      <c r="W39" s="67" t="str">
        <f>IFERROR(VLOOKUP(V39,【削除・変更不可】標準記録!$BQ$4:$BR$54,2,TRUE()),"-")</f>
        <v>-</v>
      </c>
      <c r="X39" s="78"/>
      <c r="Y39" s="123"/>
      <c r="Z39" s="123"/>
      <c r="AA39" s="80" t="s">
        <v>52</v>
      </c>
      <c r="AB39" s="124" t="s">
        <v>52</v>
      </c>
      <c r="AC39" s="128"/>
      <c r="AD39" s="126"/>
    </row>
    <row r="40" spans="1:30" ht="15.75" customHeight="1">
      <c r="A40" s="62">
        <v>7</v>
      </c>
      <c r="B40" s="115" t="s">
        <v>76</v>
      </c>
      <c r="C40" s="64" t="s">
        <v>49</v>
      </c>
      <c r="D40" s="65"/>
      <c r="E40" s="117" t="str">
        <f t="shared" si="14"/>
        <v/>
      </c>
      <c r="F40" s="67">
        <f>DATEDIF(D40,基礎データ!$C$8,"Y")</f>
        <v>127</v>
      </c>
      <c r="G40" s="68" t="s">
        <v>70</v>
      </c>
      <c r="H40" s="69"/>
      <c r="I40" s="70"/>
      <c r="J40" s="70"/>
      <c r="K40" s="71">
        <f t="shared" si="15"/>
        <v>0</v>
      </c>
      <c r="L40" s="72">
        <f t="shared" si="16"/>
        <v>0</v>
      </c>
      <c r="M40" s="67" t="str">
        <f>IFERROR(VLOOKUP(L40,【削除・変更不可】標準記録!$BK$4:$BL$54,2,TRUE()),"-")</f>
        <v>-</v>
      </c>
      <c r="N40" s="63">
        <v>800</v>
      </c>
      <c r="O40" s="73"/>
      <c r="P40" s="70"/>
      <c r="Q40" s="70"/>
      <c r="R40" s="71">
        <f t="shared" si="17"/>
        <v>0</v>
      </c>
      <c r="S40" s="72">
        <f t="shared" si="18"/>
        <v>0</v>
      </c>
      <c r="T40" s="67" t="str">
        <f>IFERROR(VLOOKUP(S40,【削除・変更不可】標準記録!$BN$4:$BO$54,2,TRUE()),"-")</f>
        <v>-</v>
      </c>
      <c r="U40" s="75">
        <f t="shared" si="19"/>
        <v>0</v>
      </c>
      <c r="V40" s="76">
        <f t="shared" si="20"/>
        <v>0</v>
      </c>
      <c r="W40" s="67" t="str">
        <f>IFERROR(VLOOKUP(V40,【削除・変更不可】標準記録!$BQ$4:$BR$54,2,TRUE()),"-")</f>
        <v>-</v>
      </c>
      <c r="X40" s="78"/>
      <c r="Y40" s="123"/>
      <c r="Z40" s="123"/>
      <c r="AA40" s="80" t="s">
        <v>52</v>
      </c>
      <c r="AB40" s="124" t="s">
        <v>52</v>
      </c>
      <c r="AC40" s="125"/>
      <c r="AD40" s="126"/>
    </row>
    <row r="41" spans="1:30" ht="15.75" customHeight="1">
      <c r="A41" s="62">
        <v>8</v>
      </c>
      <c r="B41" s="115" t="s">
        <v>77</v>
      </c>
      <c r="C41" s="64" t="s">
        <v>49</v>
      </c>
      <c r="D41" s="65"/>
      <c r="E41" s="117" t="str">
        <f t="shared" si="14"/>
        <v/>
      </c>
      <c r="F41" s="67">
        <f>DATEDIF(D41,基礎データ!$C$8,"Y")</f>
        <v>127</v>
      </c>
      <c r="G41" s="68" t="s">
        <v>70</v>
      </c>
      <c r="H41" s="69"/>
      <c r="I41" s="70"/>
      <c r="J41" s="70"/>
      <c r="K41" s="71">
        <f t="shared" si="15"/>
        <v>0</v>
      </c>
      <c r="L41" s="72">
        <f t="shared" si="16"/>
        <v>0</v>
      </c>
      <c r="M41" s="67" t="str">
        <f>IFERROR(VLOOKUP(L41,【削除・変更不可】標準記録!$BK$4:$BL$54,2,TRUE()),"-")</f>
        <v>-</v>
      </c>
      <c r="N41" s="63">
        <v>800</v>
      </c>
      <c r="O41" s="73"/>
      <c r="P41" s="70"/>
      <c r="Q41" s="70"/>
      <c r="R41" s="71">
        <f t="shared" si="17"/>
        <v>0</v>
      </c>
      <c r="S41" s="72">
        <f t="shared" si="18"/>
        <v>0</v>
      </c>
      <c r="T41" s="67" t="str">
        <f>IFERROR(VLOOKUP(S41,【削除・変更不可】標準記録!$BN$4:$BO$54,2,TRUE()),"-")</f>
        <v>-</v>
      </c>
      <c r="U41" s="75">
        <f t="shared" si="19"/>
        <v>0</v>
      </c>
      <c r="V41" s="76">
        <f t="shared" si="20"/>
        <v>0</v>
      </c>
      <c r="W41" s="67" t="str">
        <f>IFERROR(VLOOKUP(V41,【削除・変更不可】標準記録!$BQ$4:$BR$54,2,TRUE()),"-")</f>
        <v>-</v>
      </c>
      <c r="X41" s="78"/>
      <c r="Y41" s="123"/>
      <c r="Z41" s="123"/>
      <c r="AA41" s="80" t="s">
        <v>52</v>
      </c>
      <c r="AB41" s="124" t="s">
        <v>52</v>
      </c>
      <c r="AC41" s="128"/>
      <c r="AD41" s="126"/>
    </row>
    <row r="42" spans="1:30" ht="15.75" customHeight="1">
      <c r="A42" s="62">
        <v>9</v>
      </c>
      <c r="B42" s="115" t="s">
        <v>78</v>
      </c>
      <c r="C42" s="64" t="s">
        <v>49</v>
      </c>
      <c r="D42" s="65"/>
      <c r="E42" s="117" t="str">
        <f t="shared" si="14"/>
        <v/>
      </c>
      <c r="F42" s="67">
        <f>DATEDIF(D42,基礎データ!$C$8,"Y")</f>
        <v>127</v>
      </c>
      <c r="G42" s="68" t="s">
        <v>70</v>
      </c>
      <c r="H42" s="69"/>
      <c r="I42" s="70"/>
      <c r="J42" s="70"/>
      <c r="K42" s="71">
        <f t="shared" si="15"/>
        <v>0</v>
      </c>
      <c r="L42" s="72">
        <f t="shared" si="16"/>
        <v>0</v>
      </c>
      <c r="M42" s="67" t="str">
        <f>IFERROR(VLOOKUP(L42,【削除・変更不可】標準記録!$BK$4:$BL$54,2,TRUE()),"-")</f>
        <v>-</v>
      </c>
      <c r="N42" s="63">
        <v>800</v>
      </c>
      <c r="O42" s="73"/>
      <c r="P42" s="70"/>
      <c r="Q42" s="70"/>
      <c r="R42" s="71">
        <f t="shared" si="17"/>
        <v>0</v>
      </c>
      <c r="S42" s="72">
        <f t="shared" si="18"/>
        <v>0</v>
      </c>
      <c r="T42" s="67" t="str">
        <f>IFERROR(VLOOKUP(S42,【削除・変更不可】標準記録!$BN$4:$BO$54,2,TRUE()),"-")</f>
        <v>-</v>
      </c>
      <c r="U42" s="75">
        <f t="shared" si="19"/>
        <v>0</v>
      </c>
      <c r="V42" s="76">
        <f t="shared" si="20"/>
        <v>0</v>
      </c>
      <c r="W42" s="67" t="str">
        <f>IFERROR(VLOOKUP(V42,【削除・変更不可】標準記録!$BQ$4:$BR$54,2,TRUE()),"-")</f>
        <v>-</v>
      </c>
      <c r="X42" s="78"/>
      <c r="Y42" s="123"/>
      <c r="Z42" s="123"/>
      <c r="AA42" s="80" t="s">
        <v>52</v>
      </c>
      <c r="AB42" s="124" t="s">
        <v>52</v>
      </c>
      <c r="AC42" s="125"/>
      <c r="AD42" s="126"/>
    </row>
    <row r="43" spans="1:30" ht="15.75" customHeight="1">
      <c r="A43" s="62">
        <v>10</v>
      </c>
      <c r="B43" s="115" t="s">
        <v>79</v>
      </c>
      <c r="C43" s="64" t="s">
        <v>49</v>
      </c>
      <c r="D43" s="65"/>
      <c r="E43" s="117" t="str">
        <f t="shared" si="14"/>
        <v/>
      </c>
      <c r="F43" s="67">
        <f>DATEDIF(D43,基礎データ!$C$8,"Y")</f>
        <v>127</v>
      </c>
      <c r="G43" s="68" t="s">
        <v>70</v>
      </c>
      <c r="H43" s="69"/>
      <c r="I43" s="70"/>
      <c r="J43" s="70"/>
      <c r="K43" s="71">
        <f t="shared" si="15"/>
        <v>0</v>
      </c>
      <c r="L43" s="72">
        <f t="shared" si="16"/>
        <v>0</v>
      </c>
      <c r="M43" s="67" t="str">
        <f>IFERROR(VLOOKUP(L43,【削除・変更不可】標準記録!$BK$4:$BL$54,2,TRUE()),"-")</f>
        <v>-</v>
      </c>
      <c r="N43" s="63">
        <v>800</v>
      </c>
      <c r="O43" s="73"/>
      <c r="P43" s="70"/>
      <c r="Q43" s="70"/>
      <c r="R43" s="71">
        <f t="shared" si="17"/>
        <v>0</v>
      </c>
      <c r="S43" s="72">
        <f t="shared" si="18"/>
        <v>0</v>
      </c>
      <c r="T43" s="67" t="str">
        <f>IFERROR(VLOOKUP(S43,【削除・変更不可】標準記録!$BN$4:$BO$54,2,TRUE()),"-")</f>
        <v>-</v>
      </c>
      <c r="U43" s="75">
        <f t="shared" si="19"/>
        <v>0</v>
      </c>
      <c r="V43" s="76">
        <f t="shared" si="20"/>
        <v>0</v>
      </c>
      <c r="W43" s="67" t="str">
        <f>IFERROR(VLOOKUP(V43,【削除・変更不可】標準記録!$BQ$4:$BR$54,2,TRUE()),"-")</f>
        <v>-</v>
      </c>
      <c r="X43" s="78"/>
      <c r="Y43" s="123"/>
      <c r="Z43" s="123"/>
      <c r="AA43" s="80" t="s">
        <v>52</v>
      </c>
      <c r="AB43" s="124" t="s">
        <v>52</v>
      </c>
      <c r="AC43" s="128"/>
      <c r="AD43" s="126"/>
    </row>
    <row r="44" spans="1:30" ht="15.75" customHeight="1">
      <c r="A44" s="62"/>
      <c r="B44" s="63"/>
      <c r="C44" s="129"/>
      <c r="D44" s="65"/>
      <c r="E44" s="66"/>
      <c r="F44" s="130"/>
      <c r="G44" s="68"/>
      <c r="H44" s="69"/>
      <c r="I44" s="70"/>
      <c r="J44" s="70"/>
      <c r="K44" s="131"/>
      <c r="L44" s="132"/>
      <c r="M44" s="130"/>
      <c r="N44" s="63"/>
      <c r="O44" s="73"/>
      <c r="P44" s="70"/>
      <c r="Q44" s="70"/>
      <c r="R44" s="131"/>
      <c r="S44" s="132"/>
      <c r="T44" s="180"/>
      <c r="U44" s="134"/>
      <c r="V44" s="135"/>
      <c r="W44" s="63"/>
      <c r="X44" s="78"/>
      <c r="Y44" s="123"/>
      <c r="Z44" s="123"/>
      <c r="AA44" s="136"/>
      <c r="AB44" s="128"/>
      <c r="AC44" s="128"/>
      <c r="AD44" s="126"/>
    </row>
    <row r="45" spans="1:30" ht="15.75" customHeight="1">
      <c r="A45" s="181"/>
      <c r="B45" s="182"/>
      <c r="C45" s="183"/>
      <c r="D45" s="184"/>
      <c r="E45" s="185"/>
      <c r="F45" s="186"/>
      <c r="G45" s="187"/>
      <c r="H45" s="188"/>
      <c r="I45" s="189"/>
      <c r="J45" s="189"/>
      <c r="K45" s="190"/>
      <c r="L45" s="191"/>
      <c r="M45" s="192"/>
      <c r="N45" s="182"/>
      <c r="O45" s="193"/>
      <c r="P45" s="189"/>
      <c r="Q45" s="189"/>
      <c r="R45" s="190"/>
      <c r="S45" s="191"/>
      <c r="T45" s="194"/>
      <c r="U45" s="195"/>
      <c r="V45" s="196"/>
      <c r="W45" s="182"/>
      <c r="X45" s="197"/>
      <c r="Y45" s="198"/>
      <c r="Z45" s="198"/>
      <c r="AA45" s="199"/>
      <c r="AB45" s="200"/>
      <c r="AC45" s="200"/>
      <c r="AD45" s="201"/>
    </row>
    <row r="46" spans="1:30" ht="15.75" customHeight="1">
      <c r="A46" s="94" t="s">
        <v>80</v>
      </c>
      <c r="B46" s="202"/>
      <c r="C46" s="203"/>
      <c r="D46" s="204"/>
      <c r="E46" s="205"/>
      <c r="F46" s="206"/>
      <c r="G46" s="207"/>
      <c r="H46" s="208"/>
      <c r="I46" s="209"/>
      <c r="J46" s="209"/>
      <c r="K46" s="210"/>
      <c r="L46" s="211"/>
      <c r="M46" s="212"/>
      <c r="N46" s="202"/>
      <c r="O46" s="213"/>
      <c r="P46" s="209"/>
      <c r="Q46" s="209"/>
      <c r="R46" s="210"/>
      <c r="S46" s="211"/>
      <c r="T46" s="214"/>
      <c r="U46" s="215"/>
      <c r="V46" s="216"/>
      <c r="W46" s="202"/>
      <c r="X46" s="217"/>
      <c r="Y46" s="218"/>
      <c r="Z46" s="218"/>
      <c r="AA46" s="219"/>
      <c r="AB46" s="220"/>
      <c r="AC46" s="220"/>
      <c r="AD46" s="221"/>
    </row>
    <row r="47" spans="1:30" ht="15.75" customHeight="1">
      <c r="A47" s="62">
        <v>1</v>
      </c>
      <c r="B47" s="115" t="s">
        <v>69</v>
      </c>
      <c r="C47" s="64" t="s">
        <v>67</v>
      </c>
      <c r="D47" s="116"/>
      <c r="E47" s="117" t="str">
        <f t="shared" ref="E47:E56" si="21">IF(D47="","",YEAR(D47))</f>
        <v/>
      </c>
      <c r="F47" s="67">
        <f>DATEDIF(D47,基礎データ!$C$8,"Y")</f>
        <v>127</v>
      </c>
      <c r="G47" s="68" t="s">
        <v>70</v>
      </c>
      <c r="H47" s="118"/>
      <c r="I47" s="119"/>
      <c r="J47" s="119"/>
      <c r="K47" s="71">
        <f t="shared" ref="K47:K56" si="22">TIME(0,H47,I47)+J47/100/86400</f>
        <v>0</v>
      </c>
      <c r="L47" s="72">
        <f t="shared" ref="L47:L56" si="23">ROUND(K47*86400*100, 0)</f>
        <v>0</v>
      </c>
      <c r="M47" s="67" t="str">
        <f>IFERROR(VLOOKUP(L47,【削除・変更不可】標準記録!$BU$4:$BV$54,2,TRUE()),"-")</f>
        <v>-</v>
      </c>
      <c r="N47" s="63">
        <v>800</v>
      </c>
      <c r="O47" s="121"/>
      <c r="P47" s="119"/>
      <c r="Q47" s="119"/>
      <c r="R47" s="71">
        <f t="shared" ref="R47:R56" si="24">TIME(0,O47,P47)+Q47/100/86400</f>
        <v>0</v>
      </c>
      <c r="S47" s="72">
        <f t="shared" ref="S47:S56" si="25">ROUND(R47*86400*100, 0)</f>
        <v>0</v>
      </c>
      <c r="T47" s="67" t="str">
        <f>IFERROR(VLOOKUP(S47,【削除・変更不可】標準記録!$BX$4:$BY$54,2,TRUE()),"-")</f>
        <v>-</v>
      </c>
      <c r="U47" s="122">
        <f t="shared" ref="U47:U56" si="26">K47+R47</f>
        <v>0</v>
      </c>
      <c r="V47" s="76">
        <f t="shared" ref="V47:V56" si="27">L47+S47</f>
        <v>0</v>
      </c>
      <c r="W47" s="67" t="str">
        <f>IFERROR(VLOOKUP(V47,【削除・変更不可】標準記録!$CA$4:$CB$54,2,TRUE()),"-")</f>
        <v>-</v>
      </c>
      <c r="X47" s="78"/>
      <c r="Y47" s="123"/>
      <c r="Z47" s="123"/>
      <c r="AA47" s="80" t="s">
        <v>52</v>
      </c>
      <c r="AB47" s="124" t="s">
        <v>52</v>
      </c>
      <c r="AC47" s="125"/>
      <c r="AD47" s="126"/>
    </row>
    <row r="48" spans="1:30" ht="15.75" customHeight="1">
      <c r="A48" s="62">
        <v>2</v>
      </c>
      <c r="B48" s="115" t="s">
        <v>71</v>
      </c>
      <c r="C48" s="64" t="s">
        <v>67</v>
      </c>
      <c r="D48" s="177"/>
      <c r="E48" s="117" t="str">
        <f t="shared" si="21"/>
        <v/>
      </c>
      <c r="F48" s="67">
        <f>DATEDIF(D48,基礎データ!$C$8,"Y")</f>
        <v>127</v>
      </c>
      <c r="G48" s="68" t="s">
        <v>70</v>
      </c>
      <c r="H48" s="118"/>
      <c r="I48" s="119"/>
      <c r="J48" s="119"/>
      <c r="K48" s="71">
        <f t="shared" si="22"/>
        <v>0</v>
      </c>
      <c r="L48" s="72">
        <f t="shared" si="23"/>
        <v>0</v>
      </c>
      <c r="M48" s="67" t="str">
        <f>IFERROR(VLOOKUP(L48,【削除・変更不可】標準記録!$BU$4:$BV$54,2,TRUE()),"-")</f>
        <v>-</v>
      </c>
      <c r="N48" s="63">
        <v>800</v>
      </c>
      <c r="O48" s="121"/>
      <c r="P48" s="119"/>
      <c r="Q48" s="119"/>
      <c r="R48" s="71">
        <f t="shared" si="24"/>
        <v>0</v>
      </c>
      <c r="S48" s="72">
        <f t="shared" si="25"/>
        <v>0</v>
      </c>
      <c r="T48" s="67" t="str">
        <f>IFERROR(VLOOKUP(S48,【削除・変更不可】標準記録!$BX$4:$BY$54,2,TRUE()),"-")</f>
        <v>-</v>
      </c>
      <c r="U48" s="122">
        <f t="shared" si="26"/>
        <v>0</v>
      </c>
      <c r="V48" s="76">
        <f t="shared" si="27"/>
        <v>0</v>
      </c>
      <c r="W48" s="67" t="str">
        <f>IFERROR(VLOOKUP(V48,【削除・変更不可】標準記録!$CA$4:$CB$54,2,TRUE()),"-")</f>
        <v>-</v>
      </c>
      <c r="X48" s="78"/>
      <c r="Y48" s="123"/>
      <c r="Z48" s="123"/>
      <c r="AA48" s="80" t="s">
        <v>52</v>
      </c>
      <c r="AB48" s="124" t="s">
        <v>52</v>
      </c>
      <c r="AC48" s="128"/>
      <c r="AD48" s="126"/>
    </row>
    <row r="49" spans="1:30" ht="15.75" customHeight="1">
      <c r="A49" s="62">
        <v>3</v>
      </c>
      <c r="B49" s="115" t="s">
        <v>72</v>
      </c>
      <c r="C49" s="64" t="s">
        <v>67</v>
      </c>
      <c r="D49" s="177"/>
      <c r="E49" s="117" t="str">
        <f t="shared" si="21"/>
        <v/>
      </c>
      <c r="F49" s="67">
        <f>DATEDIF(D49,基礎データ!$C$8,"Y")</f>
        <v>127</v>
      </c>
      <c r="G49" s="68" t="s">
        <v>70</v>
      </c>
      <c r="H49" s="118"/>
      <c r="I49" s="119"/>
      <c r="J49" s="119"/>
      <c r="K49" s="71">
        <f t="shared" si="22"/>
        <v>0</v>
      </c>
      <c r="L49" s="72">
        <f t="shared" si="23"/>
        <v>0</v>
      </c>
      <c r="M49" s="67" t="str">
        <f>IFERROR(VLOOKUP(L49,【削除・変更不可】標準記録!$BU$4:$BV$54,2,TRUE()),"-")</f>
        <v>-</v>
      </c>
      <c r="N49" s="159">
        <v>800</v>
      </c>
      <c r="O49" s="121"/>
      <c r="P49" s="119"/>
      <c r="Q49" s="119"/>
      <c r="R49" s="71">
        <f t="shared" si="24"/>
        <v>0</v>
      </c>
      <c r="S49" s="72">
        <f t="shared" si="25"/>
        <v>0</v>
      </c>
      <c r="T49" s="67" t="str">
        <f>IFERROR(VLOOKUP(S49,【削除・変更不可】標準記録!$BX$4:$BY$54,2,TRUE()),"-")</f>
        <v>-</v>
      </c>
      <c r="U49" s="122">
        <f t="shared" si="26"/>
        <v>0</v>
      </c>
      <c r="V49" s="76">
        <f t="shared" si="27"/>
        <v>0</v>
      </c>
      <c r="W49" s="67" t="str">
        <f>IFERROR(VLOOKUP(V49,【削除・変更不可】標準記録!$CA$4:$CB$54,2,TRUE()),"-")</f>
        <v>-</v>
      </c>
      <c r="X49" s="78"/>
      <c r="Y49" s="123"/>
      <c r="Z49" s="123"/>
      <c r="AA49" s="80" t="s">
        <v>52</v>
      </c>
      <c r="AB49" s="124" t="s">
        <v>52</v>
      </c>
      <c r="AC49" s="125"/>
      <c r="AD49" s="126"/>
    </row>
    <row r="50" spans="1:30" ht="15.75" customHeight="1">
      <c r="A50" s="62">
        <v>4</v>
      </c>
      <c r="B50" s="115" t="s">
        <v>73</v>
      </c>
      <c r="C50" s="64" t="s">
        <v>67</v>
      </c>
      <c r="D50" s="177"/>
      <c r="E50" s="117" t="str">
        <f t="shared" si="21"/>
        <v/>
      </c>
      <c r="F50" s="67">
        <f>DATEDIF(D50,基礎データ!$C$8,"Y")</f>
        <v>127</v>
      </c>
      <c r="G50" s="68" t="s">
        <v>70</v>
      </c>
      <c r="H50" s="118"/>
      <c r="I50" s="119"/>
      <c r="J50" s="119"/>
      <c r="K50" s="71">
        <f t="shared" si="22"/>
        <v>0</v>
      </c>
      <c r="L50" s="72">
        <f t="shared" si="23"/>
        <v>0</v>
      </c>
      <c r="M50" s="67" t="str">
        <f>IFERROR(VLOOKUP(L50,【削除・変更不可】標準記録!$BU$4:$BV$54,2,TRUE()),"-")</f>
        <v>-</v>
      </c>
      <c r="N50" s="63">
        <v>800</v>
      </c>
      <c r="O50" s="121"/>
      <c r="P50" s="119"/>
      <c r="Q50" s="119"/>
      <c r="R50" s="71">
        <f t="shared" si="24"/>
        <v>0</v>
      </c>
      <c r="S50" s="72">
        <f t="shared" si="25"/>
        <v>0</v>
      </c>
      <c r="T50" s="67" t="str">
        <f>IFERROR(VLOOKUP(S50,【削除・変更不可】標準記録!$BX$4:$BY$54,2,TRUE()),"-")</f>
        <v>-</v>
      </c>
      <c r="U50" s="122">
        <f t="shared" si="26"/>
        <v>0</v>
      </c>
      <c r="V50" s="76">
        <f t="shared" si="27"/>
        <v>0</v>
      </c>
      <c r="W50" s="67" t="str">
        <f>IFERROR(VLOOKUP(V50,【削除・変更不可】標準記録!$CA$4:$CB$54,2,TRUE()),"-")</f>
        <v>-</v>
      </c>
      <c r="X50" s="78"/>
      <c r="Y50" s="123"/>
      <c r="Z50" s="123"/>
      <c r="AA50" s="80" t="s">
        <v>52</v>
      </c>
      <c r="AB50" s="124" t="s">
        <v>52</v>
      </c>
      <c r="AC50" s="128"/>
      <c r="AD50" s="126"/>
    </row>
    <row r="51" spans="1:30" ht="15.75" customHeight="1">
      <c r="A51" s="62">
        <v>5</v>
      </c>
      <c r="B51" s="115" t="s">
        <v>74</v>
      </c>
      <c r="C51" s="64" t="s">
        <v>67</v>
      </c>
      <c r="D51" s="177"/>
      <c r="E51" s="117" t="str">
        <f t="shared" si="21"/>
        <v/>
      </c>
      <c r="F51" s="67">
        <f>DATEDIF(D51,基礎データ!$C$8,"Y")</f>
        <v>127</v>
      </c>
      <c r="G51" s="68" t="s">
        <v>70</v>
      </c>
      <c r="H51" s="118"/>
      <c r="I51" s="119"/>
      <c r="J51" s="119"/>
      <c r="K51" s="71">
        <f t="shared" si="22"/>
        <v>0</v>
      </c>
      <c r="L51" s="72">
        <f t="shared" si="23"/>
        <v>0</v>
      </c>
      <c r="M51" s="67" t="str">
        <f>IFERROR(VLOOKUP(L51,【削除・変更不可】標準記録!$BU$4:$BV$54,2,TRUE()),"-")</f>
        <v>-</v>
      </c>
      <c r="N51" s="63">
        <v>800</v>
      </c>
      <c r="O51" s="121"/>
      <c r="P51" s="119"/>
      <c r="Q51" s="119"/>
      <c r="R51" s="71">
        <f t="shared" si="24"/>
        <v>0</v>
      </c>
      <c r="S51" s="72">
        <f t="shared" si="25"/>
        <v>0</v>
      </c>
      <c r="T51" s="67" t="str">
        <f>IFERROR(VLOOKUP(S51,【削除・変更不可】標準記録!$BX$4:$BY$54,2,TRUE()),"-")</f>
        <v>-</v>
      </c>
      <c r="U51" s="122">
        <f t="shared" si="26"/>
        <v>0</v>
      </c>
      <c r="V51" s="76">
        <f t="shared" si="27"/>
        <v>0</v>
      </c>
      <c r="W51" s="67" t="str">
        <f>IFERROR(VLOOKUP(V51,【削除・変更不可】標準記録!$CA$4:$CB$54,2,TRUE()),"-")</f>
        <v>-</v>
      </c>
      <c r="X51" s="78"/>
      <c r="Y51" s="123"/>
      <c r="Z51" s="123"/>
      <c r="AA51" s="80" t="s">
        <v>52</v>
      </c>
      <c r="AB51" s="124" t="s">
        <v>52</v>
      </c>
      <c r="AC51" s="125"/>
      <c r="AD51" s="126"/>
    </row>
    <row r="52" spans="1:30" ht="15.75" customHeight="1">
      <c r="A52" s="62">
        <v>6</v>
      </c>
      <c r="B52" s="115" t="s">
        <v>75</v>
      </c>
      <c r="C52" s="64" t="s">
        <v>67</v>
      </c>
      <c r="D52" s="65"/>
      <c r="E52" s="117" t="str">
        <f t="shared" si="21"/>
        <v/>
      </c>
      <c r="F52" s="67">
        <f>DATEDIF(D52,基礎データ!$C$8,"Y")</f>
        <v>127</v>
      </c>
      <c r="G52" s="68" t="s">
        <v>70</v>
      </c>
      <c r="H52" s="69"/>
      <c r="I52" s="70"/>
      <c r="J52" s="70"/>
      <c r="K52" s="71">
        <f t="shared" si="22"/>
        <v>0</v>
      </c>
      <c r="L52" s="72">
        <f t="shared" si="23"/>
        <v>0</v>
      </c>
      <c r="M52" s="67" t="str">
        <f>IFERROR(VLOOKUP(L52,【削除・変更不可】標準記録!$BU$4:$BV$54,2,TRUE()),"-")</f>
        <v>-</v>
      </c>
      <c r="N52" s="63">
        <v>800</v>
      </c>
      <c r="O52" s="73"/>
      <c r="P52" s="70"/>
      <c r="Q52" s="70"/>
      <c r="R52" s="71">
        <f t="shared" si="24"/>
        <v>0</v>
      </c>
      <c r="S52" s="72">
        <f t="shared" si="25"/>
        <v>0</v>
      </c>
      <c r="T52" s="67" t="str">
        <f>IFERROR(VLOOKUP(S52,【削除・変更不可】標準記録!$BX$4:$BY$54,2,TRUE()),"-")</f>
        <v>-</v>
      </c>
      <c r="U52" s="122">
        <f t="shared" si="26"/>
        <v>0</v>
      </c>
      <c r="V52" s="76">
        <f t="shared" si="27"/>
        <v>0</v>
      </c>
      <c r="W52" s="67" t="str">
        <f>IFERROR(VLOOKUP(V52,【削除・変更不可】標準記録!$CA$4:$CB$54,2,TRUE()),"-")</f>
        <v>-</v>
      </c>
      <c r="X52" s="78"/>
      <c r="Y52" s="123"/>
      <c r="Z52" s="123"/>
      <c r="AA52" s="80" t="s">
        <v>52</v>
      </c>
      <c r="AB52" s="124" t="s">
        <v>52</v>
      </c>
      <c r="AC52" s="128"/>
      <c r="AD52" s="126"/>
    </row>
    <row r="53" spans="1:30" ht="15.75" customHeight="1">
      <c r="A53" s="62">
        <v>7</v>
      </c>
      <c r="B53" s="115" t="s">
        <v>76</v>
      </c>
      <c r="C53" s="64" t="s">
        <v>67</v>
      </c>
      <c r="D53" s="65"/>
      <c r="E53" s="117" t="str">
        <f t="shared" si="21"/>
        <v/>
      </c>
      <c r="F53" s="67">
        <f>DATEDIF(D53,基礎データ!$C$8,"Y")</f>
        <v>127</v>
      </c>
      <c r="G53" s="68" t="s">
        <v>70</v>
      </c>
      <c r="H53" s="69"/>
      <c r="I53" s="70"/>
      <c r="J53" s="70"/>
      <c r="K53" s="71">
        <f t="shared" si="22"/>
        <v>0</v>
      </c>
      <c r="L53" s="72">
        <f t="shared" si="23"/>
        <v>0</v>
      </c>
      <c r="M53" s="67" t="str">
        <f>IFERROR(VLOOKUP(L53,【削除・変更不可】標準記録!$BU$4:$BV$54,2,TRUE()),"-")</f>
        <v>-</v>
      </c>
      <c r="N53" s="63">
        <v>800</v>
      </c>
      <c r="O53" s="73"/>
      <c r="P53" s="70"/>
      <c r="Q53" s="70"/>
      <c r="R53" s="71">
        <f t="shared" si="24"/>
        <v>0</v>
      </c>
      <c r="S53" s="72">
        <f t="shared" si="25"/>
        <v>0</v>
      </c>
      <c r="T53" s="67" t="str">
        <f>IFERROR(VLOOKUP(S53,【削除・変更不可】標準記録!$BX$4:$BY$54,2,TRUE()),"-")</f>
        <v>-</v>
      </c>
      <c r="U53" s="122">
        <f t="shared" si="26"/>
        <v>0</v>
      </c>
      <c r="V53" s="76">
        <f t="shared" si="27"/>
        <v>0</v>
      </c>
      <c r="W53" s="67" t="str">
        <f>IFERROR(VLOOKUP(V53,【削除・変更不可】標準記録!$CA$4:$CB$54,2,TRUE()),"-")</f>
        <v>-</v>
      </c>
      <c r="X53" s="78"/>
      <c r="Y53" s="123"/>
      <c r="Z53" s="123"/>
      <c r="AA53" s="80" t="s">
        <v>52</v>
      </c>
      <c r="AB53" s="124" t="s">
        <v>52</v>
      </c>
      <c r="AC53" s="125"/>
      <c r="AD53" s="126"/>
    </row>
    <row r="54" spans="1:30" ht="15.75" customHeight="1">
      <c r="A54" s="62">
        <v>8</v>
      </c>
      <c r="B54" s="115" t="s">
        <v>77</v>
      </c>
      <c r="C54" s="64" t="s">
        <v>67</v>
      </c>
      <c r="D54" s="65"/>
      <c r="E54" s="117" t="str">
        <f t="shared" si="21"/>
        <v/>
      </c>
      <c r="F54" s="67">
        <f>DATEDIF(D54,基礎データ!$C$8,"Y")</f>
        <v>127</v>
      </c>
      <c r="G54" s="68" t="s">
        <v>70</v>
      </c>
      <c r="H54" s="69"/>
      <c r="I54" s="70"/>
      <c r="J54" s="70"/>
      <c r="K54" s="71">
        <f t="shared" si="22"/>
        <v>0</v>
      </c>
      <c r="L54" s="72">
        <f t="shared" si="23"/>
        <v>0</v>
      </c>
      <c r="M54" s="67" t="str">
        <f>IFERROR(VLOOKUP(L54,【削除・変更不可】標準記録!$BU$4:$BV$54,2,TRUE()),"-")</f>
        <v>-</v>
      </c>
      <c r="N54" s="63">
        <v>800</v>
      </c>
      <c r="O54" s="73"/>
      <c r="P54" s="70"/>
      <c r="Q54" s="70"/>
      <c r="R54" s="71">
        <f t="shared" si="24"/>
        <v>0</v>
      </c>
      <c r="S54" s="72">
        <f t="shared" si="25"/>
        <v>0</v>
      </c>
      <c r="T54" s="67" t="str">
        <f>IFERROR(VLOOKUP(S54,【削除・変更不可】標準記録!$BX$4:$BY$54,2,TRUE()),"-")</f>
        <v>-</v>
      </c>
      <c r="U54" s="122">
        <f t="shared" si="26"/>
        <v>0</v>
      </c>
      <c r="V54" s="76">
        <f t="shared" si="27"/>
        <v>0</v>
      </c>
      <c r="W54" s="67" t="str">
        <f>IFERROR(VLOOKUP(V54,【削除・変更不可】標準記録!$CA$4:$CB$54,2,TRUE()),"-")</f>
        <v>-</v>
      </c>
      <c r="X54" s="78"/>
      <c r="Y54" s="123"/>
      <c r="Z54" s="123"/>
      <c r="AA54" s="80" t="s">
        <v>52</v>
      </c>
      <c r="AB54" s="124" t="s">
        <v>52</v>
      </c>
      <c r="AC54" s="128"/>
      <c r="AD54" s="126"/>
    </row>
    <row r="55" spans="1:30" ht="15.75" customHeight="1">
      <c r="A55" s="62">
        <v>9</v>
      </c>
      <c r="B55" s="115" t="s">
        <v>78</v>
      </c>
      <c r="C55" s="64" t="s">
        <v>67</v>
      </c>
      <c r="D55" s="65"/>
      <c r="E55" s="117" t="str">
        <f t="shared" si="21"/>
        <v/>
      </c>
      <c r="F55" s="67">
        <f>DATEDIF(D55,基礎データ!$C$8,"Y")</f>
        <v>127</v>
      </c>
      <c r="G55" s="68" t="s">
        <v>70</v>
      </c>
      <c r="H55" s="69"/>
      <c r="I55" s="70"/>
      <c r="J55" s="70"/>
      <c r="K55" s="71">
        <f t="shared" si="22"/>
        <v>0</v>
      </c>
      <c r="L55" s="72">
        <f t="shared" si="23"/>
        <v>0</v>
      </c>
      <c r="M55" s="67" t="str">
        <f>IFERROR(VLOOKUP(L55,【削除・変更不可】標準記録!$BU$4:$BV$54,2,TRUE()),"-")</f>
        <v>-</v>
      </c>
      <c r="N55" s="63">
        <v>800</v>
      </c>
      <c r="O55" s="73"/>
      <c r="P55" s="70"/>
      <c r="Q55" s="70"/>
      <c r="R55" s="71">
        <f t="shared" si="24"/>
        <v>0</v>
      </c>
      <c r="S55" s="72">
        <f t="shared" si="25"/>
        <v>0</v>
      </c>
      <c r="T55" s="67" t="str">
        <f>IFERROR(VLOOKUP(S55,【削除・変更不可】標準記録!$BX$4:$BY$54,2,TRUE()),"-")</f>
        <v>-</v>
      </c>
      <c r="U55" s="122">
        <f t="shared" si="26"/>
        <v>0</v>
      </c>
      <c r="V55" s="76">
        <f t="shared" si="27"/>
        <v>0</v>
      </c>
      <c r="W55" s="67" t="str">
        <f>IFERROR(VLOOKUP(V55,【削除・変更不可】標準記録!$CA$4:$CB$54,2,TRUE()),"-")</f>
        <v>-</v>
      </c>
      <c r="X55" s="78"/>
      <c r="Y55" s="123"/>
      <c r="Z55" s="123"/>
      <c r="AA55" s="80" t="s">
        <v>52</v>
      </c>
      <c r="AB55" s="124" t="s">
        <v>52</v>
      </c>
      <c r="AC55" s="125"/>
      <c r="AD55" s="126"/>
    </row>
    <row r="56" spans="1:30" ht="15.75" customHeight="1">
      <c r="A56" s="62">
        <v>10</v>
      </c>
      <c r="B56" s="115" t="s">
        <v>79</v>
      </c>
      <c r="C56" s="64" t="s">
        <v>67</v>
      </c>
      <c r="D56" s="65"/>
      <c r="E56" s="117" t="str">
        <f t="shared" si="21"/>
        <v/>
      </c>
      <c r="F56" s="67">
        <f>DATEDIF(D56,基礎データ!$C$8,"Y")</f>
        <v>127</v>
      </c>
      <c r="G56" s="68" t="s">
        <v>70</v>
      </c>
      <c r="H56" s="69"/>
      <c r="I56" s="70"/>
      <c r="J56" s="70"/>
      <c r="K56" s="71">
        <f t="shared" si="22"/>
        <v>0</v>
      </c>
      <c r="L56" s="72">
        <f t="shared" si="23"/>
        <v>0</v>
      </c>
      <c r="M56" s="67" t="str">
        <f>IFERROR(VLOOKUP(L56,【削除・変更不可】標準記録!$BU$4:$BV$54,2,TRUE()),"-")</f>
        <v>-</v>
      </c>
      <c r="N56" s="63">
        <v>800</v>
      </c>
      <c r="O56" s="73"/>
      <c r="P56" s="70"/>
      <c r="Q56" s="70"/>
      <c r="R56" s="71">
        <f t="shared" si="24"/>
        <v>0</v>
      </c>
      <c r="S56" s="72">
        <f t="shared" si="25"/>
        <v>0</v>
      </c>
      <c r="T56" s="67" t="str">
        <f>IFERROR(VLOOKUP(S56,【削除・変更不可】標準記録!$BX$4:$BY$54,2,TRUE()),"-")</f>
        <v>-</v>
      </c>
      <c r="U56" s="122">
        <f t="shared" si="26"/>
        <v>0</v>
      </c>
      <c r="V56" s="76">
        <f t="shared" si="27"/>
        <v>0</v>
      </c>
      <c r="W56" s="67" t="str">
        <f>IFERROR(VLOOKUP(V56,【削除・変更不可】標準記録!$CA$4:$CB$54,2,TRUE()),"-")</f>
        <v>-</v>
      </c>
      <c r="X56" s="78"/>
      <c r="Y56" s="123"/>
      <c r="Z56" s="123"/>
      <c r="AA56" s="80" t="s">
        <v>52</v>
      </c>
      <c r="AB56" s="124" t="s">
        <v>52</v>
      </c>
      <c r="AC56" s="128"/>
      <c r="AD56" s="126"/>
    </row>
    <row r="57" spans="1:30" ht="15.75" customHeight="1">
      <c r="A57" s="62"/>
      <c r="B57" s="63"/>
      <c r="C57" s="129"/>
      <c r="D57" s="65"/>
      <c r="E57" s="66"/>
      <c r="F57" s="130"/>
      <c r="G57" s="68"/>
      <c r="H57" s="69"/>
      <c r="I57" s="70"/>
      <c r="J57" s="70"/>
      <c r="K57" s="131"/>
      <c r="L57" s="132"/>
      <c r="M57" s="130"/>
      <c r="N57" s="63"/>
      <c r="O57" s="73"/>
      <c r="P57" s="70"/>
      <c r="Q57" s="70"/>
      <c r="R57" s="131"/>
      <c r="S57" s="132"/>
      <c r="T57" s="180"/>
      <c r="U57" s="134"/>
      <c r="V57" s="135"/>
      <c r="W57" s="63"/>
      <c r="X57" s="197"/>
      <c r="Y57" s="198"/>
      <c r="Z57" s="198"/>
      <c r="AA57" s="199"/>
      <c r="AB57" s="200"/>
      <c r="AC57" s="200"/>
      <c r="AD57" s="201"/>
    </row>
    <row r="58" spans="1:30" ht="15.75" customHeight="1">
      <c r="A58" s="181"/>
      <c r="B58" s="182"/>
      <c r="C58" s="183"/>
      <c r="D58" s="184"/>
      <c r="E58" s="185"/>
      <c r="F58" s="186"/>
      <c r="G58" s="187"/>
      <c r="H58" s="188"/>
      <c r="I58" s="189"/>
      <c r="J58" s="189"/>
      <c r="K58" s="190"/>
      <c r="L58" s="191"/>
      <c r="M58" s="192"/>
      <c r="N58" s="182"/>
      <c r="O58" s="193"/>
      <c r="P58" s="189"/>
      <c r="Q58" s="189"/>
      <c r="R58" s="190"/>
      <c r="S58" s="191"/>
      <c r="T58" s="194"/>
      <c r="U58" s="195"/>
      <c r="V58" s="196"/>
      <c r="W58" s="138"/>
      <c r="X58" s="153"/>
      <c r="Y58" s="154"/>
      <c r="Z58" s="154"/>
      <c r="AA58" s="155"/>
      <c r="AB58" s="156"/>
      <c r="AC58" s="156"/>
      <c r="AD58" s="157"/>
    </row>
    <row r="59" spans="1:30" ht="15.75" customHeight="1">
      <c r="A59" s="222" t="s">
        <v>81</v>
      </c>
      <c r="B59" s="202"/>
      <c r="C59" s="203"/>
      <c r="D59" s="204"/>
      <c r="E59" s="205"/>
      <c r="F59" s="206"/>
      <c r="G59" s="207"/>
      <c r="H59" s="208"/>
      <c r="I59" s="209"/>
      <c r="J59" s="209"/>
      <c r="K59" s="210"/>
      <c r="L59" s="211"/>
      <c r="M59" s="212"/>
      <c r="N59" s="202"/>
      <c r="O59" s="213"/>
      <c r="P59" s="209"/>
      <c r="Q59" s="209"/>
      <c r="R59" s="210"/>
      <c r="S59" s="211"/>
      <c r="T59" s="214"/>
      <c r="U59" s="215"/>
      <c r="V59" s="216"/>
      <c r="W59" s="202"/>
      <c r="X59" s="217"/>
      <c r="Y59" s="218"/>
      <c r="Z59" s="218"/>
      <c r="AA59" s="219"/>
      <c r="AB59" s="220"/>
      <c r="AC59" s="220"/>
      <c r="AD59" s="221"/>
    </row>
    <row r="60" spans="1:30" ht="15.75" customHeight="1">
      <c r="A60" s="62">
        <v>1</v>
      </c>
      <c r="B60" s="223" t="s">
        <v>82</v>
      </c>
      <c r="C60" s="78" t="s">
        <v>49</v>
      </c>
      <c r="D60" s="116"/>
      <c r="E60" s="117" t="str">
        <f t="shared" ref="E60:E79" si="28">IF(D60="","",YEAR(D60))</f>
        <v/>
      </c>
      <c r="F60" s="67">
        <f>DATEDIF(D60,基礎データ!$C$8,"Y")</f>
        <v>127</v>
      </c>
      <c r="G60" s="68" t="s">
        <v>83</v>
      </c>
      <c r="H60" s="118"/>
      <c r="I60" s="119"/>
      <c r="J60" s="119"/>
      <c r="K60" s="71">
        <f t="shared" ref="K60:K79" si="29">TIME(0,H60,I60)+J60/100/86400</f>
        <v>0</v>
      </c>
      <c r="L60" s="72">
        <f t="shared" ref="L60:L79" si="30">ROUND(K60*86400*100, 0)</f>
        <v>0</v>
      </c>
      <c r="M60" s="67" t="str">
        <f>IFERROR(VLOOKUP(L60,【削除・変更不可】標準記録!$AQ$4:$AR$54,2,TRUE()),"-")</f>
        <v>-</v>
      </c>
      <c r="N60" s="223">
        <v>1000</v>
      </c>
      <c r="O60" s="121"/>
      <c r="P60" s="119"/>
      <c r="Q60" s="119"/>
      <c r="R60" s="71">
        <f t="shared" ref="R60:R79" si="31">TIME(0,O60,P60)+Q60/100/86400</f>
        <v>0</v>
      </c>
      <c r="S60" s="72">
        <f t="shared" ref="S60:S79" si="32">ROUND(R60*86400*100, 0)</f>
        <v>0</v>
      </c>
      <c r="T60" s="67" t="str">
        <f>IFERROR(VLOOKUP(S60,【削除・変更不可】標準記録!$AT$4:$AU$54,2,TRUE()),"-")</f>
        <v>-</v>
      </c>
      <c r="U60" s="122">
        <f t="shared" ref="U60:U79" si="33">K60+R60</f>
        <v>0</v>
      </c>
      <c r="V60" s="76">
        <f t="shared" ref="V60:V79" si="34">L60+S60</f>
        <v>0</v>
      </c>
      <c r="W60" s="67" t="str">
        <f>IFERROR(VLOOKUP(V60,【削除・変更不可】標準記録!$AW$4:$AX$54,2,TRUE()),"-")</f>
        <v>-</v>
      </c>
      <c r="X60" s="78"/>
      <c r="Y60" s="123"/>
      <c r="Z60" s="123"/>
      <c r="AA60" s="80" t="s">
        <v>52</v>
      </c>
      <c r="AB60" s="124" t="s">
        <v>52</v>
      </c>
      <c r="AC60" s="125"/>
      <c r="AD60" s="126"/>
    </row>
    <row r="61" spans="1:30" ht="15.75" customHeight="1">
      <c r="A61" s="62">
        <v>2</v>
      </c>
      <c r="B61" s="223" t="s">
        <v>84</v>
      </c>
      <c r="C61" s="78" t="s">
        <v>49</v>
      </c>
      <c r="D61" s="177"/>
      <c r="E61" s="117" t="str">
        <f t="shared" si="28"/>
        <v/>
      </c>
      <c r="F61" s="67">
        <f>DATEDIF(D61,基礎データ!$C$8,"Y")</f>
        <v>127</v>
      </c>
      <c r="G61" s="68" t="s">
        <v>83</v>
      </c>
      <c r="H61" s="118"/>
      <c r="I61" s="119"/>
      <c r="J61" s="119"/>
      <c r="K61" s="71">
        <f t="shared" si="29"/>
        <v>0</v>
      </c>
      <c r="L61" s="72">
        <f t="shared" si="30"/>
        <v>0</v>
      </c>
      <c r="M61" s="67" t="str">
        <f>IFERROR(VLOOKUP(L61,【削除・変更不可】標準記録!$AQ$4:$AR$54,2,TRUE()),"-")</f>
        <v>-</v>
      </c>
      <c r="N61" s="223">
        <v>1000</v>
      </c>
      <c r="O61" s="121"/>
      <c r="P61" s="119"/>
      <c r="Q61" s="119"/>
      <c r="R61" s="71">
        <f t="shared" si="31"/>
        <v>0</v>
      </c>
      <c r="S61" s="72">
        <f t="shared" si="32"/>
        <v>0</v>
      </c>
      <c r="T61" s="67" t="str">
        <f>IFERROR(VLOOKUP(S61,【削除・変更不可】標準記録!$AT$4:$AU$54,2,TRUE()),"-")</f>
        <v>-</v>
      </c>
      <c r="U61" s="122">
        <f t="shared" si="33"/>
        <v>0</v>
      </c>
      <c r="V61" s="76">
        <f t="shared" si="34"/>
        <v>0</v>
      </c>
      <c r="W61" s="67" t="str">
        <f>IFERROR(VLOOKUP(V61,【削除・変更不可】標準記録!$AW$4:$AX$54,2,TRUE()),"-")</f>
        <v>-</v>
      </c>
      <c r="X61" s="78"/>
      <c r="Y61" s="123"/>
      <c r="Z61" s="123"/>
      <c r="AA61" s="80" t="s">
        <v>52</v>
      </c>
      <c r="AB61" s="124" t="s">
        <v>52</v>
      </c>
      <c r="AC61" s="128"/>
      <c r="AD61" s="126"/>
    </row>
    <row r="62" spans="1:30" ht="15.75" customHeight="1">
      <c r="A62" s="62">
        <v>3</v>
      </c>
      <c r="B62" s="223" t="s">
        <v>85</v>
      </c>
      <c r="C62" s="78" t="s">
        <v>49</v>
      </c>
      <c r="D62" s="177"/>
      <c r="E62" s="117" t="str">
        <f t="shared" si="28"/>
        <v/>
      </c>
      <c r="F62" s="67">
        <f>DATEDIF(D62,基礎データ!$C$8,"Y")</f>
        <v>127</v>
      </c>
      <c r="G62" s="68" t="s">
        <v>83</v>
      </c>
      <c r="H62" s="118"/>
      <c r="I62" s="119"/>
      <c r="J62" s="119"/>
      <c r="K62" s="71">
        <f t="shared" si="29"/>
        <v>0</v>
      </c>
      <c r="L62" s="72">
        <f t="shared" si="30"/>
        <v>0</v>
      </c>
      <c r="M62" s="67" t="str">
        <f>IFERROR(VLOOKUP(L62,【削除・変更不可】標準記録!$AQ$4:$AR$54,2,TRUE()),"-")</f>
        <v>-</v>
      </c>
      <c r="N62" s="223">
        <v>1000</v>
      </c>
      <c r="O62" s="121"/>
      <c r="P62" s="119"/>
      <c r="Q62" s="119"/>
      <c r="R62" s="71">
        <f t="shared" si="31"/>
        <v>0</v>
      </c>
      <c r="S62" s="72">
        <f t="shared" si="32"/>
        <v>0</v>
      </c>
      <c r="T62" s="67" t="str">
        <f>IFERROR(VLOOKUP(S62,【削除・変更不可】標準記録!$AT$4:$AU$54,2,TRUE()),"-")</f>
        <v>-</v>
      </c>
      <c r="U62" s="122">
        <f t="shared" si="33"/>
        <v>0</v>
      </c>
      <c r="V62" s="76">
        <f t="shared" si="34"/>
        <v>0</v>
      </c>
      <c r="W62" s="67" t="str">
        <f>IFERROR(VLOOKUP(V62,【削除・変更不可】標準記録!$AW$4:$AX$54,2,TRUE()),"-")</f>
        <v>-</v>
      </c>
      <c r="X62" s="78"/>
      <c r="Y62" s="123"/>
      <c r="Z62" s="123"/>
      <c r="AA62" s="80" t="s">
        <v>52</v>
      </c>
      <c r="AB62" s="124" t="s">
        <v>52</v>
      </c>
      <c r="AC62" s="125"/>
      <c r="AD62" s="126"/>
    </row>
    <row r="63" spans="1:30" ht="15.75" customHeight="1">
      <c r="A63" s="62">
        <v>4</v>
      </c>
      <c r="B63" s="223" t="s">
        <v>86</v>
      </c>
      <c r="C63" s="78" t="s">
        <v>49</v>
      </c>
      <c r="D63" s="177"/>
      <c r="E63" s="117" t="str">
        <f t="shared" si="28"/>
        <v/>
      </c>
      <c r="F63" s="67">
        <f>DATEDIF(D63,基礎データ!$C$8,"Y")</f>
        <v>127</v>
      </c>
      <c r="G63" s="68" t="s">
        <v>83</v>
      </c>
      <c r="H63" s="118"/>
      <c r="I63" s="119"/>
      <c r="J63" s="119"/>
      <c r="K63" s="71">
        <f t="shared" si="29"/>
        <v>0</v>
      </c>
      <c r="L63" s="72">
        <f t="shared" si="30"/>
        <v>0</v>
      </c>
      <c r="M63" s="67" t="str">
        <f>IFERROR(VLOOKUP(L63,【削除・変更不可】標準記録!$AQ$4:$AR$54,2,TRUE()),"-")</f>
        <v>-</v>
      </c>
      <c r="N63" s="223">
        <v>1000</v>
      </c>
      <c r="O63" s="121"/>
      <c r="P63" s="119"/>
      <c r="Q63" s="119"/>
      <c r="R63" s="71">
        <f t="shared" si="31"/>
        <v>0</v>
      </c>
      <c r="S63" s="72">
        <f t="shared" si="32"/>
        <v>0</v>
      </c>
      <c r="T63" s="67" t="str">
        <f>IFERROR(VLOOKUP(S63,【削除・変更不可】標準記録!$AT$4:$AU$54,2,TRUE()),"-")</f>
        <v>-</v>
      </c>
      <c r="U63" s="122">
        <f t="shared" si="33"/>
        <v>0</v>
      </c>
      <c r="V63" s="76">
        <f t="shared" si="34"/>
        <v>0</v>
      </c>
      <c r="W63" s="67" t="str">
        <f>IFERROR(VLOOKUP(V63,【削除・変更不可】標準記録!$AW$4:$AX$54,2,TRUE()),"-")</f>
        <v>-</v>
      </c>
      <c r="X63" s="78"/>
      <c r="Y63" s="123"/>
      <c r="Z63" s="123"/>
      <c r="AA63" s="80" t="s">
        <v>52</v>
      </c>
      <c r="AB63" s="124" t="s">
        <v>52</v>
      </c>
      <c r="AC63" s="128"/>
      <c r="AD63" s="126"/>
    </row>
    <row r="64" spans="1:30" ht="15.75" customHeight="1">
      <c r="A64" s="62">
        <v>5</v>
      </c>
      <c r="B64" s="223" t="s">
        <v>87</v>
      </c>
      <c r="C64" s="78" t="s">
        <v>49</v>
      </c>
      <c r="D64" s="177"/>
      <c r="E64" s="117" t="str">
        <f t="shared" si="28"/>
        <v/>
      </c>
      <c r="F64" s="67">
        <f>DATEDIF(D64,基礎データ!$C$8,"Y")</f>
        <v>127</v>
      </c>
      <c r="G64" s="68" t="s">
        <v>83</v>
      </c>
      <c r="H64" s="118"/>
      <c r="I64" s="119"/>
      <c r="J64" s="119"/>
      <c r="K64" s="71">
        <f t="shared" si="29"/>
        <v>0</v>
      </c>
      <c r="L64" s="72">
        <f t="shared" si="30"/>
        <v>0</v>
      </c>
      <c r="M64" s="67" t="str">
        <f>IFERROR(VLOOKUP(L64,【削除・変更不可】標準記録!$AQ$4:$AR$54,2,TRUE()),"-")</f>
        <v>-</v>
      </c>
      <c r="N64" s="223">
        <v>1000</v>
      </c>
      <c r="O64" s="121"/>
      <c r="P64" s="119"/>
      <c r="Q64" s="119"/>
      <c r="R64" s="71">
        <f t="shared" si="31"/>
        <v>0</v>
      </c>
      <c r="S64" s="72">
        <f t="shared" si="32"/>
        <v>0</v>
      </c>
      <c r="T64" s="67" t="str">
        <f>IFERROR(VLOOKUP(S64,【削除・変更不可】標準記録!$AT$4:$AU$54,2,TRUE()),"-")</f>
        <v>-</v>
      </c>
      <c r="U64" s="122">
        <f t="shared" si="33"/>
        <v>0</v>
      </c>
      <c r="V64" s="76">
        <f t="shared" si="34"/>
        <v>0</v>
      </c>
      <c r="W64" s="67" t="str">
        <f>IFERROR(VLOOKUP(V64,【削除・変更不可】標準記録!$AW$4:$AX$54,2,TRUE()),"-")</f>
        <v>-</v>
      </c>
      <c r="X64" s="78"/>
      <c r="Y64" s="123"/>
      <c r="Z64" s="123"/>
      <c r="AA64" s="80" t="s">
        <v>52</v>
      </c>
      <c r="AB64" s="124" t="s">
        <v>52</v>
      </c>
      <c r="AC64" s="125"/>
      <c r="AD64" s="126"/>
    </row>
    <row r="65" spans="1:30" ht="15.75" customHeight="1">
      <c r="A65" s="62">
        <v>6</v>
      </c>
      <c r="B65" s="223" t="s">
        <v>88</v>
      </c>
      <c r="C65" s="78" t="s">
        <v>49</v>
      </c>
      <c r="D65" s="65"/>
      <c r="E65" s="117" t="str">
        <f t="shared" si="28"/>
        <v/>
      </c>
      <c r="F65" s="67">
        <f>DATEDIF(D65,基礎データ!$C$8,"Y")</f>
        <v>127</v>
      </c>
      <c r="G65" s="68" t="s">
        <v>83</v>
      </c>
      <c r="H65" s="69"/>
      <c r="I65" s="70"/>
      <c r="J65" s="70"/>
      <c r="K65" s="71">
        <f t="shared" si="29"/>
        <v>0</v>
      </c>
      <c r="L65" s="72">
        <f t="shared" si="30"/>
        <v>0</v>
      </c>
      <c r="M65" s="67" t="str">
        <f>IFERROR(VLOOKUP(L65,【削除・変更不可】標準記録!$AQ$4:$AR$54,2,TRUE()),"-")</f>
        <v>-</v>
      </c>
      <c r="N65" s="223">
        <v>1000</v>
      </c>
      <c r="O65" s="73"/>
      <c r="P65" s="70"/>
      <c r="Q65" s="70"/>
      <c r="R65" s="71">
        <f t="shared" si="31"/>
        <v>0</v>
      </c>
      <c r="S65" s="72">
        <f t="shared" si="32"/>
        <v>0</v>
      </c>
      <c r="T65" s="67" t="str">
        <f>IFERROR(VLOOKUP(S65,【削除・変更不可】標準記録!$AT$4:$AU$54,2,TRUE()),"-")</f>
        <v>-</v>
      </c>
      <c r="U65" s="122">
        <f t="shared" si="33"/>
        <v>0</v>
      </c>
      <c r="V65" s="76">
        <f t="shared" si="34"/>
        <v>0</v>
      </c>
      <c r="W65" s="67" t="str">
        <f>IFERROR(VLOOKUP(V65,【削除・変更不可】標準記録!$AW$4:$AX$54,2,TRUE()),"-")</f>
        <v>-</v>
      </c>
      <c r="X65" s="78"/>
      <c r="Y65" s="123"/>
      <c r="Z65" s="123"/>
      <c r="AA65" s="80" t="s">
        <v>52</v>
      </c>
      <c r="AB65" s="124" t="s">
        <v>52</v>
      </c>
      <c r="AC65" s="128"/>
      <c r="AD65" s="126"/>
    </row>
    <row r="66" spans="1:30" ht="15.75" customHeight="1">
      <c r="A66" s="62">
        <v>7</v>
      </c>
      <c r="B66" s="223" t="s">
        <v>89</v>
      </c>
      <c r="C66" s="78" t="s">
        <v>49</v>
      </c>
      <c r="D66" s="65"/>
      <c r="E66" s="117" t="str">
        <f t="shared" si="28"/>
        <v/>
      </c>
      <c r="F66" s="67">
        <f>DATEDIF(D66,基礎データ!$C$8,"Y")</f>
        <v>127</v>
      </c>
      <c r="G66" s="68" t="s">
        <v>83</v>
      </c>
      <c r="H66" s="69"/>
      <c r="I66" s="70"/>
      <c r="J66" s="70"/>
      <c r="K66" s="71">
        <f t="shared" si="29"/>
        <v>0</v>
      </c>
      <c r="L66" s="72">
        <f t="shared" si="30"/>
        <v>0</v>
      </c>
      <c r="M66" s="67" t="str">
        <f>IFERROR(VLOOKUP(L66,【削除・変更不可】標準記録!$AQ$4:$AR$54,2,TRUE()),"-")</f>
        <v>-</v>
      </c>
      <c r="N66" s="223">
        <v>1000</v>
      </c>
      <c r="O66" s="73"/>
      <c r="P66" s="70"/>
      <c r="Q66" s="70"/>
      <c r="R66" s="71">
        <f t="shared" si="31"/>
        <v>0</v>
      </c>
      <c r="S66" s="72">
        <f t="shared" si="32"/>
        <v>0</v>
      </c>
      <c r="T66" s="67" t="str">
        <f>IFERROR(VLOOKUP(S66,【削除・変更不可】標準記録!$AT$4:$AU$54,2,TRUE()),"-")</f>
        <v>-</v>
      </c>
      <c r="U66" s="122">
        <f t="shared" si="33"/>
        <v>0</v>
      </c>
      <c r="V66" s="76">
        <f t="shared" si="34"/>
        <v>0</v>
      </c>
      <c r="W66" s="67" t="str">
        <f>IFERROR(VLOOKUP(V66,【削除・変更不可】標準記録!$AW$4:$AX$54,2,TRUE()),"-")</f>
        <v>-</v>
      </c>
      <c r="X66" s="78"/>
      <c r="Y66" s="123"/>
      <c r="Z66" s="123"/>
      <c r="AA66" s="80" t="s">
        <v>52</v>
      </c>
      <c r="AB66" s="124" t="s">
        <v>52</v>
      </c>
      <c r="AC66" s="125"/>
      <c r="AD66" s="126"/>
    </row>
    <row r="67" spans="1:30" ht="15.75" customHeight="1">
      <c r="A67" s="62">
        <v>8</v>
      </c>
      <c r="B67" s="223" t="s">
        <v>90</v>
      </c>
      <c r="C67" s="78" t="s">
        <v>49</v>
      </c>
      <c r="D67" s="65"/>
      <c r="E67" s="117" t="str">
        <f t="shared" si="28"/>
        <v/>
      </c>
      <c r="F67" s="67">
        <f>DATEDIF(D67,基礎データ!$C$8,"Y")</f>
        <v>127</v>
      </c>
      <c r="G67" s="68" t="s">
        <v>83</v>
      </c>
      <c r="H67" s="69"/>
      <c r="I67" s="70"/>
      <c r="J67" s="70"/>
      <c r="K67" s="71">
        <f t="shared" si="29"/>
        <v>0</v>
      </c>
      <c r="L67" s="72">
        <f t="shared" si="30"/>
        <v>0</v>
      </c>
      <c r="M67" s="67" t="str">
        <f>IFERROR(VLOOKUP(L67,【削除・変更不可】標準記録!$AQ$4:$AR$54,2,TRUE()),"-")</f>
        <v>-</v>
      </c>
      <c r="N67" s="223">
        <v>1000</v>
      </c>
      <c r="O67" s="73"/>
      <c r="P67" s="70"/>
      <c r="Q67" s="70"/>
      <c r="R67" s="71">
        <f t="shared" si="31"/>
        <v>0</v>
      </c>
      <c r="S67" s="72">
        <f t="shared" si="32"/>
        <v>0</v>
      </c>
      <c r="T67" s="67" t="str">
        <f>IFERROR(VLOOKUP(S67,【削除・変更不可】標準記録!$AT$4:$AU$54,2,TRUE()),"-")</f>
        <v>-</v>
      </c>
      <c r="U67" s="122">
        <f t="shared" si="33"/>
        <v>0</v>
      </c>
      <c r="V67" s="76">
        <f t="shared" si="34"/>
        <v>0</v>
      </c>
      <c r="W67" s="67" t="str">
        <f>IFERROR(VLOOKUP(V67,【削除・変更不可】標準記録!$AW$4:$AX$54,2,TRUE()),"-")</f>
        <v>-</v>
      </c>
      <c r="X67" s="78"/>
      <c r="Y67" s="123"/>
      <c r="Z67" s="123"/>
      <c r="AA67" s="80" t="s">
        <v>52</v>
      </c>
      <c r="AB67" s="124" t="s">
        <v>52</v>
      </c>
      <c r="AC67" s="128"/>
      <c r="AD67" s="126"/>
    </row>
    <row r="68" spans="1:30" ht="15.75" customHeight="1">
      <c r="A68" s="62">
        <v>9</v>
      </c>
      <c r="B68" s="223" t="s">
        <v>91</v>
      </c>
      <c r="C68" s="78" t="s">
        <v>49</v>
      </c>
      <c r="D68" s="65"/>
      <c r="E68" s="117" t="str">
        <f t="shared" si="28"/>
        <v/>
      </c>
      <c r="F68" s="67">
        <f>DATEDIF(D68,基礎データ!$C$8,"Y")</f>
        <v>127</v>
      </c>
      <c r="G68" s="68" t="s">
        <v>83</v>
      </c>
      <c r="H68" s="69"/>
      <c r="I68" s="70"/>
      <c r="J68" s="70"/>
      <c r="K68" s="71">
        <f t="shared" si="29"/>
        <v>0</v>
      </c>
      <c r="L68" s="72">
        <f t="shared" si="30"/>
        <v>0</v>
      </c>
      <c r="M68" s="67" t="str">
        <f>IFERROR(VLOOKUP(L68,【削除・変更不可】標準記録!$AQ$4:$AR$54,2,TRUE()),"-")</f>
        <v>-</v>
      </c>
      <c r="N68" s="223">
        <v>1000</v>
      </c>
      <c r="O68" s="73"/>
      <c r="P68" s="70"/>
      <c r="Q68" s="70"/>
      <c r="R68" s="71">
        <f t="shared" si="31"/>
        <v>0</v>
      </c>
      <c r="S68" s="72">
        <f t="shared" si="32"/>
        <v>0</v>
      </c>
      <c r="T68" s="67" t="str">
        <f>IFERROR(VLOOKUP(S68,【削除・変更不可】標準記録!$AT$4:$AU$54,2,TRUE()),"-")</f>
        <v>-</v>
      </c>
      <c r="U68" s="122">
        <f t="shared" si="33"/>
        <v>0</v>
      </c>
      <c r="V68" s="76">
        <f t="shared" si="34"/>
        <v>0</v>
      </c>
      <c r="W68" s="67" t="str">
        <f>IFERROR(VLOOKUP(V68,【削除・変更不可】標準記録!$AW$4:$AX$54,2,TRUE()),"-")</f>
        <v>-</v>
      </c>
      <c r="X68" s="78"/>
      <c r="Y68" s="123"/>
      <c r="Z68" s="123"/>
      <c r="AA68" s="80" t="s">
        <v>52</v>
      </c>
      <c r="AB68" s="124" t="s">
        <v>52</v>
      </c>
      <c r="AC68" s="125"/>
      <c r="AD68" s="126"/>
    </row>
    <row r="69" spans="1:30" ht="15.75" customHeight="1">
      <c r="A69" s="62">
        <v>10</v>
      </c>
      <c r="B69" s="223" t="s">
        <v>92</v>
      </c>
      <c r="C69" s="78" t="s">
        <v>49</v>
      </c>
      <c r="D69" s="65"/>
      <c r="E69" s="117" t="str">
        <f t="shared" si="28"/>
        <v/>
      </c>
      <c r="F69" s="67">
        <f>DATEDIF(D69,基礎データ!$C$8,"Y")</f>
        <v>127</v>
      </c>
      <c r="G69" s="68" t="s">
        <v>83</v>
      </c>
      <c r="H69" s="69"/>
      <c r="I69" s="70"/>
      <c r="J69" s="70"/>
      <c r="K69" s="71">
        <f t="shared" si="29"/>
        <v>0</v>
      </c>
      <c r="L69" s="72">
        <f t="shared" si="30"/>
        <v>0</v>
      </c>
      <c r="M69" s="67" t="str">
        <f>IFERROR(VLOOKUP(L69,【削除・変更不可】標準記録!$AQ$4:$AR$54,2,TRUE()),"-")</f>
        <v>-</v>
      </c>
      <c r="N69" s="223">
        <v>1000</v>
      </c>
      <c r="O69" s="73"/>
      <c r="P69" s="70"/>
      <c r="Q69" s="70"/>
      <c r="R69" s="71">
        <f t="shared" si="31"/>
        <v>0</v>
      </c>
      <c r="S69" s="72">
        <f t="shared" si="32"/>
        <v>0</v>
      </c>
      <c r="T69" s="67" t="str">
        <f>IFERROR(VLOOKUP(S69,【削除・変更不可】標準記録!$AT$4:$AU$54,2,TRUE()),"-")</f>
        <v>-</v>
      </c>
      <c r="U69" s="122">
        <f t="shared" si="33"/>
        <v>0</v>
      </c>
      <c r="V69" s="76">
        <f t="shared" si="34"/>
        <v>0</v>
      </c>
      <c r="W69" s="67" t="str">
        <f>IFERROR(VLOOKUP(V69,【削除・変更不可】標準記録!$AW$4:$AX$54,2,TRUE()),"-")</f>
        <v>-</v>
      </c>
      <c r="X69" s="78"/>
      <c r="Y69" s="123"/>
      <c r="Z69" s="123"/>
      <c r="AA69" s="80" t="s">
        <v>52</v>
      </c>
      <c r="AB69" s="124" t="s">
        <v>52</v>
      </c>
      <c r="AC69" s="128"/>
      <c r="AD69" s="126"/>
    </row>
    <row r="70" spans="1:30" ht="15.75" customHeight="1">
      <c r="A70" s="62">
        <v>11</v>
      </c>
      <c r="B70" s="223" t="s">
        <v>93</v>
      </c>
      <c r="C70" s="78" t="s">
        <v>49</v>
      </c>
      <c r="D70" s="65"/>
      <c r="E70" s="117" t="str">
        <f t="shared" si="28"/>
        <v/>
      </c>
      <c r="F70" s="67">
        <f>DATEDIF(D70,基礎データ!$C$8,"Y")</f>
        <v>127</v>
      </c>
      <c r="G70" s="68" t="s">
        <v>83</v>
      </c>
      <c r="H70" s="69"/>
      <c r="I70" s="70"/>
      <c r="J70" s="70"/>
      <c r="K70" s="71">
        <f t="shared" si="29"/>
        <v>0</v>
      </c>
      <c r="L70" s="72">
        <f t="shared" si="30"/>
        <v>0</v>
      </c>
      <c r="M70" s="67" t="str">
        <f>IFERROR(VLOOKUP(L70,【削除・変更不可】標準記録!$AQ$4:$AR$54,2,TRUE()),"-")</f>
        <v>-</v>
      </c>
      <c r="N70" s="223">
        <v>1000</v>
      </c>
      <c r="O70" s="73"/>
      <c r="P70" s="70"/>
      <c r="Q70" s="70"/>
      <c r="R70" s="71">
        <f t="shared" si="31"/>
        <v>0</v>
      </c>
      <c r="S70" s="72">
        <f t="shared" si="32"/>
        <v>0</v>
      </c>
      <c r="T70" s="67" t="str">
        <f>IFERROR(VLOOKUP(S70,【削除・変更不可】標準記録!$AT$4:$AU$54,2,TRUE()),"-")</f>
        <v>-</v>
      </c>
      <c r="U70" s="122">
        <f t="shared" si="33"/>
        <v>0</v>
      </c>
      <c r="V70" s="76">
        <f t="shared" si="34"/>
        <v>0</v>
      </c>
      <c r="W70" s="67" t="str">
        <f>IFERROR(VLOOKUP(V70,【削除・変更不可】標準記録!$AW$4:$AX$54,2,TRUE()),"-")</f>
        <v>-</v>
      </c>
      <c r="X70" s="78"/>
      <c r="Y70" s="123"/>
      <c r="Z70" s="123"/>
      <c r="AA70" s="80" t="s">
        <v>52</v>
      </c>
      <c r="AB70" s="124" t="s">
        <v>52</v>
      </c>
      <c r="AC70" s="125"/>
      <c r="AD70" s="126"/>
    </row>
    <row r="71" spans="1:30" ht="15.75" customHeight="1">
      <c r="A71" s="62">
        <v>12</v>
      </c>
      <c r="B71" s="223" t="s">
        <v>94</v>
      </c>
      <c r="C71" s="78" t="s">
        <v>49</v>
      </c>
      <c r="D71" s="65"/>
      <c r="E71" s="117" t="str">
        <f t="shared" si="28"/>
        <v/>
      </c>
      <c r="F71" s="67">
        <f>DATEDIF(D71,基礎データ!$C$8,"Y")</f>
        <v>127</v>
      </c>
      <c r="G71" s="68" t="s">
        <v>83</v>
      </c>
      <c r="H71" s="69"/>
      <c r="I71" s="70"/>
      <c r="J71" s="70"/>
      <c r="K71" s="71">
        <f t="shared" si="29"/>
        <v>0</v>
      </c>
      <c r="L71" s="72">
        <f t="shared" si="30"/>
        <v>0</v>
      </c>
      <c r="M71" s="67" t="str">
        <f>IFERROR(VLOOKUP(L71,【削除・変更不可】標準記録!$AQ$4:$AR$54,2,TRUE()),"-")</f>
        <v>-</v>
      </c>
      <c r="N71" s="223">
        <v>1000</v>
      </c>
      <c r="O71" s="73"/>
      <c r="P71" s="70"/>
      <c r="Q71" s="70"/>
      <c r="R71" s="71">
        <f t="shared" si="31"/>
        <v>0</v>
      </c>
      <c r="S71" s="72">
        <f t="shared" si="32"/>
        <v>0</v>
      </c>
      <c r="T71" s="67" t="str">
        <f>IFERROR(VLOOKUP(S71,【削除・変更不可】標準記録!$AT$4:$AU$54,2,TRUE()),"-")</f>
        <v>-</v>
      </c>
      <c r="U71" s="122">
        <f t="shared" si="33"/>
        <v>0</v>
      </c>
      <c r="V71" s="76">
        <f t="shared" si="34"/>
        <v>0</v>
      </c>
      <c r="W71" s="67" t="str">
        <f>IFERROR(VLOOKUP(V71,【削除・変更不可】標準記録!$AW$4:$AX$54,2,TRUE()),"-")</f>
        <v>-</v>
      </c>
      <c r="X71" s="78"/>
      <c r="Y71" s="123"/>
      <c r="Z71" s="123"/>
      <c r="AA71" s="80" t="s">
        <v>52</v>
      </c>
      <c r="AB71" s="124" t="s">
        <v>52</v>
      </c>
      <c r="AC71" s="128"/>
      <c r="AD71" s="126"/>
    </row>
    <row r="72" spans="1:30" ht="15.75" customHeight="1">
      <c r="A72" s="62">
        <v>13</v>
      </c>
      <c r="B72" s="223" t="s">
        <v>95</v>
      </c>
      <c r="C72" s="78" t="s">
        <v>49</v>
      </c>
      <c r="D72" s="65"/>
      <c r="E72" s="117" t="str">
        <f t="shared" si="28"/>
        <v/>
      </c>
      <c r="F72" s="67">
        <f>DATEDIF(D72,基礎データ!$C$8,"Y")</f>
        <v>127</v>
      </c>
      <c r="G72" s="68" t="s">
        <v>83</v>
      </c>
      <c r="H72" s="69"/>
      <c r="I72" s="70"/>
      <c r="J72" s="70"/>
      <c r="K72" s="71">
        <f t="shared" si="29"/>
        <v>0</v>
      </c>
      <c r="L72" s="72">
        <f t="shared" si="30"/>
        <v>0</v>
      </c>
      <c r="M72" s="67" t="str">
        <f>IFERROR(VLOOKUP(L72,【削除・変更不可】標準記録!$AQ$4:$AR$54,2,TRUE()),"-")</f>
        <v>-</v>
      </c>
      <c r="N72" s="223">
        <v>1000</v>
      </c>
      <c r="O72" s="73"/>
      <c r="P72" s="70"/>
      <c r="Q72" s="70"/>
      <c r="R72" s="71">
        <f t="shared" si="31"/>
        <v>0</v>
      </c>
      <c r="S72" s="72">
        <f t="shared" si="32"/>
        <v>0</v>
      </c>
      <c r="T72" s="67" t="str">
        <f>IFERROR(VLOOKUP(S72,【削除・変更不可】標準記録!$AT$4:$AU$54,2,TRUE()),"-")</f>
        <v>-</v>
      </c>
      <c r="U72" s="122">
        <f t="shared" si="33"/>
        <v>0</v>
      </c>
      <c r="V72" s="76">
        <f t="shared" si="34"/>
        <v>0</v>
      </c>
      <c r="W72" s="67" t="str">
        <f>IFERROR(VLOOKUP(V72,【削除・変更不可】標準記録!$AW$4:$AX$54,2,TRUE()),"-")</f>
        <v>-</v>
      </c>
      <c r="X72" s="78"/>
      <c r="Y72" s="123"/>
      <c r="Z72" s="123"/>
      <c r="AA72" s="80" t="s">
        <v>52</v>
      </c>
      <c r="AB72" s="124" t="s">
        <v>52</v>
      </c>
      <c r="AC72" s="125"/>
      <c r="AD72" s="126"/>
    </row>
    <row r="73" spans="1:30" ht="15.75" customHeight="1">
      <c r="A73" s="62">
        <v>14</v>
      </c>
      <c r="B73" s="223" t="s">
        <v>96</v>
      </c>
      <c r="C73" s="78" t="s">
        <v>49</v>
      </c>
      <c r="D73" s="65"/>
      <c r="E73" s="117" t="str">
        <f t="shared" si="28"/>
        <v/>
      </c>
      <c r="F73" s="67">
        <f>DATEDIF(D73,基礎データ!$C$8,"Y")</f>
        <v>127</v>
      </c>
      <c r="G73" s="68" t="s">
        <v>83</v>
      </c>
      <c r="H73" s="69"/>
      <c r="I73" s="70"/>
      <c r="J73" s="70"/>
      <c r="K73" s="71">
        <f t="shared" si="29"/>
        <v>0</v>
      </c>
      <c r="L73" s="72">
        <f t="shared" si="30"/>
        <v>0</v>
      </c>
      <c r="M73" s="67" t="str">
        <f>IFERROR(VLOOKUP(L73,【削除・変更不可】標準記録!$AQ$4:$AR$54,2,TRUE()),"-")</f>
        <v>-</v>
      </c>
      <c r="N73" s="223">
        <v>1000</v>
      </c>
      <c r="O73" s="73"/>
      <c r="P73" s="70"/>
      <c r="Q73" s="70"/>
      <c r="R73" s="71">
        <f t="shared" si="31"/>
        <v>0</v>
      </c>
      <c r="S73" s="72">
        <f t="shared" si="32"/>
        <v>0</v>
      </c>
      <c r="T73" s="67" t="str">
        <f>IFERROR(VLOOKUP(S73,【削除・変更不可】標準記録!$AT$4:$AU$54,2,TRUE()),"-")</f>
        <v>-</v>
      </c>
      <c r="U73" s="122">
        <f t="shared" si="33"/>
        <v>0</v>
      </c>
      <c r="V73" s="76">
        <f t="shared" si="34"/>
        <v>0</v>
      </c>
      <c r="W73" s="67" t="str">
        <f>IFERROR(VLOOKUP(V73,【削除・変更不可】標準記録!$AW$4:$AX$54,2,TRUE()),"-")</f>
        <v>-</v>
      </c>
      <c r="X73" s="78"/>
      <c r="Y73" s="123"/>
      <c r="Z73" s="123"/>
      <c r="AA73" s="80" t="s">
        <v>52</v>
      </c>
      <c r="AB73" s="124" t="s">
        <v>52</v>
      </c>
      <c r="AC73" s="128"/>
      <c r="AD73" s="126"/>
    </row>
    <row r="74" spans="1:30" ht="15.75" customHeight="1">
      <c r="A74" s="62">
        <v>15</v>
      </c>
      <c r="B74" s="223" t="s">
        <v>97</v>
      </c>
      <c r="C74" s="78" t="s">
        <v>49</v>
      </c>
      <c r="D74" s="65"/>
      <c r="E74" s="117" t="str">
        <f t="shared" si="28"/>
        <v/>
      </c>
      <c r="F74" s="67">
        <f>DATEDIF(D74,基礎データ!$C$8,"Y")</f>
        <v>127</v>
      </c>
      <c r="G74" s="68" t="s">
        <v>83</v>
      </c>
      <c r="H74" s="69"/>
      <c r="I74" s="70"/>
      <c r="J74" s="70"/>
      <c r="K74" s="71">
        <f t="shared" si="29"/>
        <v>0</v>
      </c>
      <c r="L74" s="72">
        <f t="shared" si="30"/>
        <v>0</v>
      </c>
      <c r="M74" s="67" t="str">
        <f>IFERROR(VLOOKUP(L74,【削除・変更不可】標準記録!$AQ$4:$AR$54,2,TRUE()),"-")</f>
        <v>-</v>
      </c>
      <c r="N74" s="223">
        <v>1000</v>
      </c>
      <c r="O74" s="73"/>
      <c r="P74" s="70"/>
      <c r="Q74" s="70"/>
      <c r="R74" s="71">
        <f t="shared" si="31"/>
        <v>0</v>
      </c>
      <c r="S74" s="72">
        <f t="shared" si="32"/>
        <v>0</v>
      </c>
      <c r="T74" s="67" t="str">
        <f>IFERROR(VLOOKUP(S74,【削除・変更不可】標準記録!$AT$4:$AU$54,2,TRUE()),"-")</f>
        <v>-</v>
      </c>
      <c r="U74" s="122">
        <f t="shared" si="33"/>
        <v>0</v>
      </c>
      <c r="V74" s="76">
        <f t="shared" si="34"/>
        <v>0</v>
      </c>
      <c r="W74" s="67" t="str">
        <f>IFERROR(VLOOKUP(V74,【削除・変更不可】標準記録!$AW$4:$AX$54,2,TRUE()),"-")</f>
        <v>-</v>
      </c>
      <c r="X74" s="78"/>
      <c r="Y74" s="123"/>
      <c r="Z74" s="123"/>
      <c r="AA74" s="80" t="s">
        <v>52</v>
      </c>
      <c r="AB74" s="124" t="s">
        <v>52</v>
      </c>
      <c r="AC74" s="125"/>
      <c r="AD74" s="126"/>
    </row>
    <row r="75" spans="1:30" ht="15.75" customHeight="1">
      <c r="A75" s="62">
        <v>16</v>
      </c>
      <c r="B75" s="223" t="s">
        <v>98</v>
      </c>
      <c r="C75" s="78" t="s">
        <v>49</v>
      </c>
      <c r="D75" s="65"/>
      <c r="E75" s="117" t="str">
        <f t="shared" si="28"/>
        <v/>
      </c>
      <c r="F75" s="67">
        <f>DATEDIF(D75,基礎データ!$C$8,"Y")</f>
        <v>127</v>
      </c>
      <c r="G75" s="68" t="s">
        <v>83</v>
      </c>
      <c r="H75" s="69"/>
      <c r="I75" s="70"/>
      <c r="J75" s="70"/>
      <c r="K75" s="71">
        <f t="shared" si="29"/>
        <v>0</v>
      </c>
      <c r="L75" s="72">
        <f t="shared" si="30"/>
        <v>0</v>
      </c>
      <c r="M75" s="67" t="str">
        <f>IFERROR(VLOOKUP(L75,【削除・変更不可】標準記録!$AQ$4:$AR$54,2,TRUE()),"-")</f>
        <v>-</v>
      </c>
      <c r="N75" s="223">
        <v>1000</v>
      </c>
      <c r="O75" s="73"/>
      <c r="P75" s="70"/>
      <c r="Q75" s="70"/>
      <c r="R75" s="71">
        <f t="shared" si="31"/>
        <v>0</v>
      </c>
      <c r="S75" s="72">
        <f t="shared" si="32"/>
        <v>0</v>
      </c>
      <c r="T75" s="67" t="str">
        <f>IFERROR(VLOOKUP(S75,【削除・変更不可】標準記録!$AT$4:$AU$54,2,TRUE()),"-")</f>
        <v>-</v>
      </c>
      <c r="U75" s="122">
        <f t="shared" si="33"/>
        <v>0</v>
      </c>
      <c r="V75" s="76">
        <f t="shared" si="34"/>
        <v>0</v>
      </c>
      <c r="W75" s="67" t="str">
        <f>IFERROR(VLOOKUP(V75,【削除・変更不可】標準記録!$AW$4:$AX$54,2,TRUE()),"-")</f>
        <v>-</v>
      </c>
      <c r="X75" s="78"/>
      <c r="Y75" s="123"/>
      <c r="Z75" s="123"/>
      <c r="AA75" s="80" t="s">
        <v>52</v>
      </c>
      <c r="AB75" s="124" t="s">
        <v>52</v>
      </c>
      <c r="AC75" s="128"/>
      <c r="AD75" s="126"/>
    </row>
    <row r="76" spans="1:30" ht="15.75" customHeight="1">
      <c r="A76" s="62">
        <v>17</v>
      </c>
      <c r="B76" s="223" t="s">
        <v>99</v>
      </c>
      <c r="C76" s="78" t="s">
        <v>49</v>
      </c>
      <c r="D76" s="65"/>
      <c r="E76" s="117" t="str">
        <f t="shared" si="28"/>
        <v/>
      </c>
      <c r="F76" s="67">
        <f>DATEDIF(D76,基礎データ!$C$8,"Y")</f>
        <v>127</v>
      </c>
      <c r="G76" s="68" t="s">
        <v>83</v>
      </c>
      <c r="H76" s="69"/>
      <c r="I76" s="70"/>
      <c r="J76" s="70"/>
      <c r="K76" s="71">
        <f t="shared" si="29"/>
        <v>0</v>
      </c>
      <c r="L76" s="72">
        <f t="shared" si="30"/>
        <v>0</v>
      </c>
      <c r="M76" s="67" t="str">
        <f>IFERROR(VLOOKUP(L76,【削除・変更不可】標準記録!$AQ$4:$AR$54,2,TRUE()),"-")</f>
        <v>-</v>
      </c>
      <c r="N76" s="223">
        <v>1000</v>
      </c>
      <c r="O76" s="73"/>
      <c r="P76" s="70"/>
      <c r="Q76" s="70"/>
      <c r="R76" s="71">
        <f t="shared" si="31"/>
        <v>0</v>
      </c>
      <c r="S76" s="72">
        <f t="shared" si="32"/>
        <v>0</v>
      </c>
      <c r="T76" s="67" t="str">
        <f>IFERROR(VLOOKUP(S76,【削除・変更不可】標準記録!$AT$4:$AU$54,2,TRUE()),"-")</f>
        <v>-</v>
      </c>
      <c r="U76" s="122">
        <f t="shared" si="33"/>
        <v>0</v>
      </c>
      <c r="V76" s="76">
        <f t="shared" si="34"/>
        <v>0</v>
      </c>
      <c r="W76" s="67" t="str">
        <f>IFERROR(VLOOKUP(V76,【削除・変更不可】標準記録!$AW$4:$AX$54,2,TRUE()),"-")</f>
        <v>-</v>
      </c>
      <c r="X76" s="78"/>
      <c r="Y76" s="123"/>
      <c r="Z76" s="123"/>
      <c r="AA76" s="80" t="s">
        <v>52</v>
      </c>
      <c r="AB76" s="124" t="s">
        <v>52</v>
      </c>
      <c r="AC76" s="125"/>
      <c r="AD76" s="126"/>
    </row>
    <row r="77" spans="1:30" ht="15.75" customHeight="1">
      <c r="A77" s="62">
        <v>18</v>
      </c>
      <c r="B77" s="223" t="s">
        <v>100</v>
      </c>
      <c r="C77" s="78" t="s">
        <v>49</v>
      </c>
      <c r="D77" s="65"/>
      <c r="E77" s="117" t="str">
        <f t="shared" si="28"/>
        <v/>
      </c>
      <c r="F77" s="67">
        <f>DATEDIF(D77,基礎データ!$C$8,"Y")</f>
        <v>127</v>
      </c>
      <c r="G77" s="68" t="s">
        <v>83</v>
      </c>
      <c r="H77" s="69"/>
      <c r="I77" s="70"/>
      <c r="J77" s="70"/>
      <c r="K77" s="71">
        <f t="shared" si="29"/>
        <v>0</v>
      </c>
      <c r="L77" s="72">
        <f t="shared" si="30"/>
        <v>0</v>
      </c>
      <c r="M77" s="67" t="str">
        <f>IFERROR(VLOOKUP(L77,【削除・変更不可】標準記録!$AQ$4:$AR$54,2,TRUE()),"-")</f>
        <v>-</v>
      </c>
      <c r="N77" s="223">
        <v>1000</v>
      </c>
      <c r="O77" s="73"/>
      <c r="P77" s="70"/>
      <c r="Q77" s="70"/>
      <c r="R77" s="71">
        <f t="shared" si="31"/>
        <v>0</v>
      </c>
      <c r="S77" s="72">
        <f t="shared" si="32"/>
        <v>0</v>
      </c>
      <c r="T77" s="67" t="str">
        <f>IFERROR(VLOOKUP(S77,【削除・変更不可】標準記録!$AT$4:$AU$54,2,TRUE()),"-")</f>
        <v>-</v>
      </c>
      <c r="U77" s="122">
        <f t="shared" si="33"/>
        <v>0</v>
      </c>
      <c r="V77" s="76">
        <f t="shared" si="34"/>
        <v>0</v>
      </c>
      <c r="W77" s="67" t="str">
        <f>IFERROR(VLOOKUP(V77,【削除・変更不可】標準記録!$AW$4:$AX$54,2,TRUE()),"-")</f>
        <v>-</v>
      </c>
      <c r="X77" s="78"/>
      <c r="Y77" s="123"/>
      <c r="Z77" s="123"/>
      <c r="AA77" s="80" t="s">
        <v>52</v>
      </c>
      <c r="AB77" s="124" t="s">
        <v>52</v>
      </c>
      <c r="AC77" s="128"/>
      <c r="AD77" s="126"/>
    </row>
    <row r="78" spans="1:30" ht="15.75" customHeight="1">
      <c r="A78" s="62">
        <v>19</v>
      </c>
      <c r="B78" s="223" t="s">
        <v>101</v>
      </c>
      <c r="C78" s="78" t="s">
        <v>49</v>
      </c>
      <c r="D78" s="65"/>
      <c r="E78" s="117" t="str">
        <f t="shared" si="28"/>
        <v/>
      </c>
      <c r="F78" s="67">
        <f>DATEDIF(D78,基礎データ!$C$8,"Y")</f>
        <v>127</v>
      </c>
      <c r="G78" s="68" t="s">
        <v>83</v>
      </c>
      <c r="H78" s="69"/>
      <c r="I78" s="70"/>
      <c r="J78" s="70"/>
      <c r="K78" s="71">
        <f t="shared" si="29"/>
        <v>0</v>
      </c>
      <c r="L78" s="72">
        <f t="shared" si="30"/>
        <v>0</v>
      </c>
      <c r="M78" s="67" t="str">
        <f>IFERROR(VLOOKUP(L78,【削除・変更不可】標準記録!$AQ$4:$AR$54,2,TRUE()),"-")</f>
        <v>-</v>
      </c>
      <c r="N78" s="223">
        <v>1000</v>
      </c>
      <c r="O78" s="73"/>
      <c r="P78" s="70"/>
      <c r="Q78" s="70"/>
      <c r="R78" s="71">
        <f t="shared" si="31"/>
        <v>0</v>
      </c>
      <c r="S78" s="72">
        <f t="shared" si="32"/>
        <v>0</v>
      </c>
      <c r="T78" s="67" t="str">
        <f>IFERROR(VLOOKUP(S78,【削除・変更不可】標準記録!$AT$4:$AU$54,2,TRUE()),"-")</f>
        <v>-</v>
      </c>
      <c r="U78" s="122">
        <f t="shared" si="33"/>
        <v>0</v>
      </c>
      <c r="V78" s="76">
        <f t="shared" si="34"/>
        <v>0</v>
      </c>
      <c r="W78" s="67" t="str">
        <f>IFERROR(VLOOKUP(V78,【削除・変更不可】標準記録!$AW$4:$AX$54,2,TRUE()),"-")</f>
        <v>-</v>
      </c>
      <c r="X78" s="78"/>
      <c r="Y78" s="123"/>
      <c r="Z78" s="123"/>
      <c r="AA78" s="80" t="s">
        <v>52</v>
      </c>
      <c r="AB78" s="124" t="s">
        <v>52</v>
      </c>
      <c r="AC78" s="125"/>
      <c r="AD78" s="126"/>
    </row>
    <row r="79" spans="1:30" ht="15.75" customHeight="1">
      <c r="A79" s="62">
        <v>20</v>
      </c>
      <c r="B79" s="223" t="s">
        <v>102</v>
      </c>
      <c r="C79" s="78" t="s">
        <v>49</v>
      </c>
      <c r="D79" s="65"/>
      <c r="E79" s="117" t="str">
        <f t="shared" si="28"/>
        <v/>
      </c>
      <c r="F79" s="67">
        <f>DATEDIF(D79,基礎データ!$C$8,"Y")</f>
        <v>127</v>
      </c>
      <c r="G79" s="68" t="s">
        <v>83</v>
      </c>
      <c r="H79" s="69"/>
      <c r="I79" s="70"/>
      <c r="J79" s="70"/>
      <c r="K79" s="71">
        <f t="shared" si="29"/>
        <v>0</v>
      </c>
      <c r="L79" s="72">
        <f t="shared" si="30"/>
        <v>0</v>
      </c>
      <c r="M79" s="67" t="str">
        <f>IFERROR(VLOOKUP(L79,【削除・変更不可】標準記録!$AQ$4:$AR$54,2,TRUE()),"-")</f>
        <v>-</v>
      </c>
      <c r="N79" s="223">
        <v>1000</v>
      </c>
      <c r="O79" s="73"/>
      <c r="P79" s="70"/>
      <c r="Q79" s="70"/>
      <c r="R79" s="71">
        <f t="shared" si="31"/>
        <v>0</v>
      </c>
      <c r="S79" s="72">
        <f t="shared" si="32"/>
        <v>0</v>
      </c>
      <c r="T79" s="67" t="str">
        <f>IFERROR(VLOOKUP(S79,【削除・変更不可】標準記録!$AT$4:$AU$54,2,TRUE()),"-")</f>
        <v>-</v>
      </c>
      <c r="U79" s="122">
        <f t="shared" si="33"/>
        <v>0</v>
      </c>
      <c r="V79" s="76">
        <f t="shared" si="34"/>
        <v>0</v>
      </c>
      <c r="W79" s="67" t="str">
        <f>IFERROR(VLOOKUP(V79,【削除・変更不可】標準記録!$AW$4:$AX$54,2,TRUE()),"-")</f>
        <v>-</v>
      </c>
      <c r="X79" s="78"/>
      <c r="Y79" s="123"/>
      <c r="Z79" s="123"/>
      <c r="AA79" s="80" t="s">
        <v>52</v>
      </c>
      <c r="AB79" s="124" t="s">
        <v>52</v>
      </c>
      <c r="AC79" s="128"/>
      <c r="AD79" s="126"/>
    </row>
    <row r="80" spans="1:30" ht="15.75" customHeight="1">
      <c r="A80" s="181"/>
      <c r="B80" s="182"/>
      <c r="C80" s="224"/>
      <c r="D80" s="184"/>
      <c r="E80" s="185"/>
      <c r="F80" s="130"/>
      <c r="G80" s="187"/>
      <c r="H80" s="188"/>
      <c r="I80" s="189"/>
      <c r="J80" s="189"/>
      <c r="K80" s="190"/>
      <c r="L80" s="191"/>
      <c r="M80" s="192"/>
      <c r="N80" s="182"/>
      <c r="O80" s="193"/>
      <c r="P80" s="189"/>
      <c r="Q80" s="189"/>
      <c r="R80" s="190"/>
      <c r="S80" s="191"/>
      <c r="T80" s="194"/>
      <c r="U80" s="195"/>
      <c r="V80" s="196"/>
      <c r="W80" s="182"/>
      <c r="X80" s="197"/>
      <c r="Y80" s="198"/>
      <c r="Z80" s="198"/>
      <c r="AA80" s="199"/>
      <c r="AB80" s="200"/>
      <c r="AC80" s="200"/>
      <c r="AD80" s="201"/>
    </row>
    <row r="81" spans="1:30" ht="15.75" customHeight="1">
      <c r="A81" s="137"/>
      <c r="B81" s="138"/>
      <c r="C81" s="139"/>
      <c r="D81" s="140"/>
      <c r="E81" s="141"/>
      <c r="F81" s="142"/>
      <c r="G81" s="143"/>
      <c r="H81" s="144"/>
      <c r="I81" s="145"/>
      <c r="J81" s="145"/>
      <c r="K81" s="146"/>
      <c r="L81" s="147"/>
      <c r="M81" s="148"/>
      <c r="N81" s="138"/>
      <c r="O81" s="149"/>
      <c r="P81" s="145"/>
      <c r="Q81" s="145"/>
      <c r="R81" s="146"/>
      <c r="S81" s="147"/>
      <c r="T81" s="150"/>
      <c r="U81" s="151"/>
      <c r="V81" s="152"/>
      <c r="W81" s="138"/>
      <c r="X81" s="153"/>
      <c r="Y81" s="154"/>
      <c r="Z81" s="154"/>
      <c r="AA81" s="155"/>
      <c r="AB81" s="156"/>
      <c r="AC81" s="156"/>
      <c r="AD81" s="157"/>
    </row>
    <row r="82" spans="1:30" ht="15.75" customHeight="1">
      <c r="A82" s="222" t="s">
        <v>103</v>
      </c>
      <c r="B82" s="202"/>
      <c r="C82" s="203"/>
      <c r="D82" s="204"/>
      <c r="E82" s="205"/>
      <c r="F82" s="206"/>
      <c r="G82" s="207"/>
      <c r="H82" s="208"/>
      <c r="I82" s="209"/>
      <c r="J82" s="209"/>
      <c r="K82" s="210"/>
      <c r="L82" s="211"/>
      <c r="M82" s="212"/>
      <c r="N82" s="202"/>
      <c r="O82" s="213"/>
      <c r="P82" s="209"/>
      <c r="Q82" s="209"/>
      <c r="R82" s="210"/>
      <c r="S82" s="211"/>
      <c r="T82" s="214"/>
      <c r="U82" s="215"/>
      <c r="V82" s="216"/>
      <c r="W82" s="202"/>
      <c r="X82" s="173"/>
      <c r="Y82" s="79"/>
      <c r="Z82" s="79"/>
      <c r="AA82" s="174"/>
      <c r="AB82" s="175"/>
      <c r="AC82" s="175"/>
      <c r="AD82" s="176"/>
    </row>
    <row r="83" spans="1:30" ht="15.75" customHeight="1">
      <c r="A83" s="62">
        <v>1</v>
      </c>
      <c r="B83" s="223" t="s">
        <v>104</v>
      </c>
      <c r="C83" s="64" t="s">
        <v>67</v>
      </c>
      <c r="D83" s="116"/>
      <c r="E83" s="117" t="str">
        <f t="shared" ref="E83:E102" si="35">IF(D83="","",YEAR(D83))</f>
        <v/>
      </c>
      <c r="F83" s="67">
        <f>DATEDIF(D83,基礎データ!$C$8,"Y")</f>
        <v>127</v>
      </c>
      <c r="G83" s="68" t="s">
        <v>83</v>
      </c>
      <c r="H83" s="118"/>
      <c r="I83" s="119"/>
      <c r="J83" s="119"/>
      <c r="K83" s="71">
        <f t="shared" ref="K83:K102" si="36">TIME(0,H83,I83)+J83/100/86400</f>
        <v>0</v>
      </c>
      <c r="L83" s="72">
        <f t="shared" ref="L83:L102" si="37">ROUND(K83*86400*100, 0)</f>
        <v>0</v>
      </c>
      <c r="M83" s="67" t="str">
        <f>IFERROR(VLOOKUP(L83,【削除・変更不可】標準記録!$BA$4:$BB$54,2,TRUE()),"-")</f>
        <v>-</v>
      </c>
      <c r="N83" s="223">
        <v>1000</v>
      </c>
      <c r="O83" s="121"/>
      <c r="P83" s="119"/>
      <c r="Q83" s="119"/>
      <c r="R83" s="71">
        <f t="shared" ref="R83:R102" si="38">TIME(0,O83,P83)+Q83/100/86400</f>
        <v>0</v>
      </c>
      <c r="S83" s="72">
        <f t="shared" ref="S83:S102" si="39">ROUND(R83*86400*100, 0)</f>
        <v>0</v>
      </c>
      <c r="T83" s="67" t="str">
        <f>IFERROR(VLOOKUP(S83,【削除・変更不可】標準記録!$BD$4:$BE$54,2,TRUE()),"-")</f>
        <v>-</v>
      </c>
      <c r="U83" s="122">
        <f t="shared" ref="U83:U102" si="40">K83+R83</f>
        <v>0</v>
      </c>
      <c r="V83" s="76">
        <f t="shared" ref="V83:V102" si="41">L83+S83</f>
        <v>0</v>
      </c>
      <c r="W83" s="67" t="str">
        <f>IFERROR(VLOOKUP(V83,【削除・変更不可】標準記録!$BG$4:$BH$54,2,TRUE()),"-")</f>
        <v>-</v>
      </c>
      <c r="X83" s="78"/>
      <c r="Y83" s="123"/>
      <c r="Z83" s="123"/>
      <c r="AA83" s="80" t="s">
        <v>52</v>
      </c>
      <c r="AB83" s="124" t="s">
        <v>52</v>
      </c>
      <c r="AC83" s="125"/>
      <c r="AD83" s="126"/>
    </row>
    <row r="84" spans="1:30" ht="15.75" customHeight="1">
      <c r="A84" s="62">
        <v>2</v>
      </c>
      <c r="B84" s="223" t="s">
        <v>105</v>
      </c>
      <c r="C84" s="64" t="s">
        <v>67</v>
      </c>
      <c r="D84" s="177"/>
      <c r="E84" s="117" t="str">
        <f t="shared" si="35"/>
        <v/>
      </c>
      <c r="F84" s="67">
        <f>DATEDIF(D84,基礎データ!$C$8,"Y")</f>
        <v>127</v>
      </c>
      <c r="G84" s="68" t="s">
        <v>83</v>
      </c>
      <c r="H84" s="118"/>
      <c r="I84" s="119"/>
      <c r="J84" s="119"/>
      <c r="K84" s="71">
        <f t="shared" si="36"/>
        <v>0</v>
      </c>
      <c r="L84" s="72">
        <f t="shared" si="37"/>
        <v>0</v>
      </c>
      <c r="M84" s="67" t="str">
        <f>IFERROR(VLOOKUP(L84,【削除・変更不可】標準記録!$BA$4:$BB$54,2,TRUE()),"-")</f>
        <v>-</v>
      </c>
      <c r="N84" s="223">
        <v>1000</v>
      </c>
      <c r="O84" s="121"/>
      <c r="P84" s="119"/>
      <c r="Q84" s="119"/>
      <c r="R84" s="71">
        <f t="shared" si="38"/>
        <v>0</v>
      </c>
      <c r="S84" s="72">
        <f t="shared" si="39"/>
        <v>0</v>
      </c>
      <c r="T84" s="67" t="str">
        <f>IFERROR(VLOOKUP(S84,【削除・変更不可】標準記録!$BD$4:$BE$54,2,TRUE()),"-")</f>
        <v>-</v>
      </c>
      <c r="U84" s="122">
        <f t="shared" si="40"/>
        <v>0</v>
      </c>
      <c r="V84" s="76">
        <f t="shared" si="41"/>
        <v>0</v>
      </c>
      <c r="W84" s="67" t="str">
        <f>IFERROR(VLOOKUP(V84,【削除・変更不可】標準記録!$BG$4:$BH$54,2,TRUE()),"-")</f>
        <v>-</v>
      </c>
      <c r="X84" s="78"/>
      <c r="Y84" s="123"/>
      <c r="Z84" s="123"/>
      <c r="AA84" s="80" t="s">
        <v>52</v>
      </c>
      <c r="AB84" s="124" t="s">
        <v>52</v>
      </c>
      <c r="AC84" s="128"/>
      <c r="AD84" s="126"/>
    </row>
    <row r="85" spans="1:30" ht="15.75" customHeight="1">
      <c r="A85" s="62">
        <v>3</v>
      </c>
      <c r="B85" s="223" t="s">
        <v>106</v>
      </c>
      <c r="C85" s="64" t="s">
        <v>67</v>
      </c>
      <c r="D85" s="177"/>
      <c r="E85" s="117" t="str">
        <f t="shared" si="35"/>
        <v/>
      </c>
      <c r="F85" s="67">
        <f>DATEDIF(D85,基礎データ!$C$8,"Y")</f>
        <v>127</v>
      </c>
      <c r="G85" s="68" t="s">
        <v>83</v>
      </c>
      <c r="H85" s="118"/>
      <c r="I85" s="119"/>
      <c r="J85" s="119"/>
      <c r="K85" s="71">
        <f t="shared" si="36"/>
        <v>0</v>
      </c>
      <c r="L85" s="72">
        <f t="shared" si="37"/>
        <v>0</v>
      </c>
      <c r="M85" s="67" t="str">
        <f>IFERROR(VLOOKUP(L85,【削除・変更不可】標準記録!$BA$4:$BB$54,2,TRUE()),"-")</f>
        <v>-</v>
      </c>
      <c r="N85" s="223">
        <v>1000</v>
      </c>
      <c r="O85" s="121"/>
      <c r="P85" s="119"/>
      <c r="Q85" s="119"/>
      <c r="R85" s="71">
        <f t="shared" si="38"/>
        <v>0</v>
      </c>
      <c r="S85" s="72">
        <f t="shared" si="39"/>
        <v>0</v>
      </c>
      <c r="T85" s="67" t="str">
        <f>IFERROR(VLOOKUP(S85,【削除・変更不可】標準記録!$BD$4:$BE$54,2,TRUE()),"-")</f>
        <v>-</v>
      </c>
      <c r="U85" s="122">
        <f t="shared" si="40"/>
        <v>0</v>
      </c>
      <c r="V85" s="76">
        <f t="shared" si="41"/>
        <v>0</v>
      </c>
      <c r="W85" s="67" t="str">
        <f>IFERROR(VLOOKUP(V85,【削除・変更不可】標準記録!$BG$4:$BH$54,2,TRUE()),"-")</f>
        <v>-</v>
      </c>
      <c r="X85" s="78"/>
      <c r="Y85" s="123"/>
      <c r="Z85" s="123"/>
      <c r="AA85" s="80" t="s">
        <v>52</v>
      </c>
      <c r="AB85" s="124" t="s">
        <v>52</v>
      </c>
      <c r="AC85" s="125"/>
      <c r="AD85" s="126"/>
    </row>
    <row r="86" spans="1:30" ht="15.75" customHeight="1">
      <c r="A86" s="62">
        <v>4</v>
      </c>
      <c r="B86" s="223" t="s">
        <v>107</v>
      </c>
      <c r="C86" s="64" t="s">
        <v>67</v>
      </c>
      <c r="D86" s="177"/>
      <c r="E86" s="117" t="str">
        <f t="shared" si="35"/>
        <v/>
      </c>
      <c r="F86" s="67">
        <f>DATEDIF(D86,基礎データ!$C$8,"Y")</f>
        <v>127</v>
      </c>
      <c r="G86" s="68" t="s">
        <v>83</v>
      </c>
      <c r="H86" s="118"/>
      <c r="I86" s="119"/>
      <c r="J86" s="119"/>
      <c r="K86" s="71">
        <f t="shared" si="36"/>
        <v>0</v>
      </c>
      <c r="L86" s="72">
        <f t="shared" si="37"/>
        <v>0</v>
      </c>
      <c r="M86" s="67" t="str">
        <f>IFERROR(VLOOKUP(L86,【削除・変更不可】標準記録!$BA$4:$BB$54,2,TRUE()),"-")</f>
        <v>-</v>
      </c>
      <c r="N86" s="223">
        <v>1000</v>
      </c>
      <c r="O86" s="121"/>
      <c r="P86" s="119"/>
      <c r="Q86" s="119"/>
      <c r="R86" s="71">
        <f t="shared" si="38"/>
        <v>0</v>
      </c>
      <c r="S86" s="72">
        <f t="shared" si="39"/>
        <v>0</v>
      </c>
      <c r="T86" s="67" t="str">
        <f>IFERROR(VLOOKUP(S86,【削除・変更不可】標準記録!$BD$4:$BE$54,2,TRUE()),"-")</f>
        <v>-</v>
      </c>
      <c r="U86" s="122">
        <f t="shared" si="40"/>
        <v>0</v>
      </c>
      <c r="V86" s="76">
        <f t="shared" si="41"/>
        <v>0</v>
      </c>
      <c r="W86" s="67" t="str">
        <f>IFERROR(VLOOKUP(V86,【削除・変更不可】標準記録!$BG$4:$BH$54,2,TRUE()),"-")</f>
        <v>-</v>
      </c>
      <c r="X86" s="78"/>
      <c r="Y86" s="123"/>
      <c r="Z86" s="123"/>
      <c r="AA86" s="80" t="s">
        <v>52</v>
      </c>
      <c r="AB86" s="124" t="s">
        <v>52</v>
      </c>
      <c r="AC86" s="128"/>
      <c r="AD86" s="126"/>
    </row>
    <row r="87" spans="1:30" ht="15.75" customHeight="1">
      <c r="A87" s="62">
        <v>5</v>
      </c>
      <c r="B87" s="223" t="s">
        <v>108</v>
      </c>
      <c r="C87" s="64" t="s">
        <v>67</v>
      </c>
      <c r="D87" s="177"/>
      <c r="E87" s="117" t="str">
        <f t="shared" si="35"/>
        <v/>
      </c>
      <c r="F87" s="67">
        <f>DATEDIF(D87,基礎データ!$C$8,"Y")</f>
        <v>127</v>
      </c>
      <c r="G87" s="68" t="s">
        <v>83</v>
      </c>
      <c r="H87" s="118"/>
      <c r="I87" s="70"/>
      <c r="J87" s="119"/>
      <c r="K87" s="71">
        <f t="shared" si="36"/>
        <v>0</v>
      </c>
      <c r="L87" s="72">
        <f t="shared" si="37"/>
        <v>0</v>
      </c>
      <c r="M87" s="67" t="str">
        <f>IFERROR(VLOOKUP(L87,【削除・変更不可】標準記録!$BA$4:$BB$54,2,TRUE()),"-")</f>
        <v>-</v>
      </c>
      <c r="N87" s="223">
        <v>1000</v>
      </c>
      <c r="O87" s="121"/>
      <c r="P87" s="119"/>
      <c r="Q87" s="119"/>
      <c r="R87" s="71">
        <f t="shared" si="38"/>
        <v>0</v>
      </c>
      <c r="S87" s="72">
        <f t="shared" si="39"/>
        <v>0</v>
      </c>
      <c r="T87" s="67" t="str">
        <f>IFERROR(VLOOKUP(S87,【削除・変更不可】標準記録!$BD$4:$BE$54,2,TRUE()),"-")</f>
        <v>-</v>
      </c>
      <c r="U87" s="122">
        <f t="shared" si="40"/>
        <v>0</v>
      </c>
      <c r="V87" s="76">
        <f t="shared" si="41"/>
        <v>0</v>
      </c>
      <c r="W87" s="67" t="str">
        <f>IFERROR(VLOOKUP(V87,【削除・変更不可】標準記録!$BG$4:$BH$54,2,TRUE()),"-")</f>
        <v>-</v>
      </c>
      <c r="X87" s="78"/>
      <c r="Y87" s="123"/>
      <c r="Z87" s="123"/>
      <c r="AA87" s="80" t="s">
        <v>52</v>
      </c>
      <c r="AB87" s="124" t="s">
        <v>52</v>
      </c>
      <c r="AC87" s="125"/>
      <c r="AD87" s="126"/>
    </row>
    <row r="88" spans="1:30" ht="15.75" customHeight="1">
      <c r="A88" s="62">
        <v>6</v>
      </c>
      <c r="B88" s="223" t="s">
        <v>109</v>
      </c>
      <c r="C88" s="64" t="s">
        <v>67</v>
      </c>
      <c r="D88" s="65"/>
      <c r="E88" s="117" t="str">
        <f t="shared" si="35"/>
        <v/>
      </c>
      <c r="F88" s="67">
        <f>DATEDIF(D88,基礎データ!$C$8,"Y")</f>
        <v>127</v>
      </c>
      <c r="G88" s="68" t="s">
        <v>83</v>
      </c>
      <c r="H88" s="69"/>
      <c r="I88" s="70"/>
      <c r="J88" s="70"/>
      <c r="K88" s="71">
        <f t="shared" si="36"/>
        <v>0</v>
      </c>
      <c r="L88" s="72">
        <f t="shared" si="37"/>
        <v>0</v>
      </c>
      <c r="M88" s="67" t="str">
        <f>IFERROR(VLOOKUP(L88,【削除・変更不可】標準記録!$BA$4:$BB$54,2,TRUE()),"-")</f>
        <v>-</v>
      </c>
      <c r="N88" s="223">
        <v>1000</v>
      </c>
      <c r="O88" s="73"/>
      <c r="P88" s="70"/>
      <c r="Q88" s="70"/>
      <c r="R88" s="71">
        <f t="shared" si="38"/>
        <v>0</v>
      </c>
      <c r="S88" s="72">
        <f t="shared" si="39"/>
        <v>0</v>
      </c>
      <c r="T88" s="67" t="str">
        <f>IFERROR(VLOOKUP(S88,【削除・変更不可】標準記録!$BD$4:$BE$54,2,TRUE()),"-")</f>
        <v>-</v>
      </c>
      <c r="U88" s="122">
        <f t="shared" si="40"/>
        <v>0</v>
      </c>
      <c r="V88" s="76">
        <f t="shared" si="41"/>
        <v>0</v>
      </c>
      <c r="W88" s="67" t="str">
        <f>IFERROR(VLOOKUP(V88,【削除・変更不可】標準記録!$BG$4:$BH$54,2,TRUE()),"-")</f>
        <v>-</v>
      </c>
      <c r="X88" s="78"/>
      <c r="Y88" s="123"/>
      <c r="Z88" s="123"/>
      <c r="AA88" s="80" t="s">
        <v>52</v>
      </c>
      <c r="AB88" s="124" t="s">
        <v>52</v>
      </c>
      <c r="AC88" s="128"/>
      <c r="AD88" s="126"/>
    </row>
    <row r="89" spans="1:30" ht="15.75" customHeight="1">
      <c r="A89" s="62">
        <v>7</v>
      </c>
      <c r="B89" s="223" t="s">
        <v>110</v>
      </c>
      <c r="C89" s="64" t="s">
        <v>67</v>
      </c>
      <c r="D89" s="65"/>
      <c r="E89" s="117" t="str">
        <f t="shared" si="35"/>
        <v/>
      </c>
      <c r="F89" s="67">
        <f>DATEDIF(D89,基礎データ!$C$8,"Y")</f>
        <v>127</v>
      </c>
      <c r="G89" s="68" t="s">
        <v>83</v>
      </c>
      <c r="H89" s="69"/>
      <c r="I89" s="70"/>
      <c r="J89" s="70"/>
      <c r="K89" s="71">
        <f t="shared" si="36"/>
        <v>0</v>
      </c>
      <c r="L89" s="72">
        <f t="shared" si="37"/>
        <v>0</v>
      </c>
      <c r="M89" s="67" t="str">
        <f>IFERROR(VLOOKUP(L89,【削除・変更不可】標準記録!$BA$4:$BB$54,2,TRUE()),"-")</f>
        <v>-</v>
      </c>
      <c r="N89" s="223">
        <v>1000</v>
      </c>
      <c r="O89" s="73"/>
      <c r="P89" s="70"/>
      <c r="Q89" s="70"/>
      <c r="R89" s="71">
        <f t="shared" si="38"/>
        <v>0</v>
      </c>
      <c r="S89" s="72">
        <f t="shared" si="39"/>
        <v>0</v>
      </c>
      <c r="T89" s="67" t="str">
        <f>IFERROR(VLOOKUP(S89,【削除・変更不可】標準記録!$BD$4:$BE$54,2,TRUE()),"-")</f>
        <v>-</v>
      </c>
      <c r="U89" s="122">
        <f t="shared" si="40"/>
        <v>0</v>
      </c>
      <c r="V89" s="76">
        <f t="shared" si="41"/>
        <v>0</v>
      </c>
      <c r="W89" s="67" t="str">
        <f>IFERROR(VLOOKUP(V89,【削除・変更不可】標準記録!$BG$4:$BH$54,2,TRUE()),"-")</f>
        <v>-</v>
      </c>
      <c r="X89" s="78"/>
      <c r="Y89" s="123"/>
      <c r="Z89" s="123"/>
      <c r="AA89" s="80" t="s">
        <v>52</v>
      </c>
      <c r="AB89" s="124" t="s">
        <v>52</v>
      </c>
      <c r="AC89" s="125"/>
      <c r="AD89" s="126"/>
    </row>
    <row r="90" spans="1:30" ht="15.75" customHeight="1">
      <c r="A90" s="62">
        <v>8</v>
      </c>
      <c r="B90" s="223" t="s">
        <v>111</v>
      </c>
      <c r="C90" s="64" t="s">
        <v>67</v>
      </c>
      <c r="D90" s="65"/>
      <c r="E90" s="117" t="str">
        <f t="shared" si="35"/>
        <v/>
      </c>
      <c r="F90" s="67">
        <f>DATEDIF(D90,基礎データ!$C$8,"Y")</f>
        <v>127</v>
      </c>
      <c r="G90" s="68" t="s">
        <v>83</v>
      </c>
      <c r="H90" s="69"/>
      <c r="I90" s="70"/>
      <c r="J90" s="70"/>
      <c r="K90" s="71">
        <f t="shared" si="36"/>
        <v>0</v>
      </c>
      <c r="L90" s="72">
        <f t="shared" si="37"/>
        <v>0</v>
      </c>
      <c r="M90" s="67" t="str">
        <f>IFERROR(VLOOKUP(L90,【削除・変更不可】標準記録!$BA$4:$BB$54,2,TRUE()),"-")</f>
        <v>-</v>
      </c>
      <c r="N90" s="223">
        <v>1000</v>
      </c>
      <c r="O90" s="73"/>
      <c r="P90" s="70"/>
      <c r="Q90" s="70"/>
      <c r="R90" s="71">
        <f t="shared" si="38"/>
        <v>0</v>
      </c>
      <c r="S90" s="72">
        <f t="shared" si="39"/>
        <v>0</v>
      </c>
      <c r="T90" s="67" t="str">
        <f>IFERROR(VLOOKUP(S90,【削除・変更不可】標準記録!$BD$4:$BE$54,2,TRUE()),"-")</f>
        <v>-</v>
      </c>
      <c r="U90" s="122">
        <f t="shared" si="40"/>
        <v>0</v>
      </c>
      <c r="V90" s="76">
        <f t="shared" si="41"/>
        <v>0</v>
      </c>
      <c r="W90" s="67" t="str">
        <f>IFERROR(VLOOKUP(V90,【削除・変更不可】標準記録!$BG$4:$BH$54,2,TRUE()),"-")</f>
        <v>-</v>
      </c>
      <c r="X90" s="78"/>
      <c r="Y90" s="123"/>
      <c r="Z90" s="123"/>
      <c r="AA90" s="80" t="s">
        <v>52</v>
      </c>
      <c r="AB90" s="124" t="s">
        <v>52</v>
      </c>
      <c r="AC90" s="128"/>
      <c r="AD90" s="126"/>
    </row>
    <row r="91" spans="1:30" ht="15.75" customHeight="1">
      <c r="A91" s="62">
        <v>9</v>
      </c>
      <c r="B91" s="223" t="s">
        <v>112</v>
      </c>
      <c r="C91" s="64" t="s">
        <v>67</v>
      </c>
      <c r="D91" s="65"/>
      <c r="E91" s="117" t="str">
        <f t="shared" si="35"/>
        <v/>
      </c>
      <c r="F91" s="67">
        <f>DATEDIF(D91,基礎データ!$C$8,"Y")</f>
        <v>127</v>
      </c>
      <c r="G91" s="68" t="s">
        <v>83</v>
      </c>
      <c r="H91" s="69"/>
      <c r="I91" s="70"/>
      <c r="J91" s="70"/>
      <c r="K91" s="71">
        <f t="shared" si="36"/>
        <v>0</v>
      </c>
      <c r="L91" s="72">
        <f t="shared" si="37"/>
        <v>0</v>
      </c>
      <c r="M91" s="67" t="str">
        <f>IFERROR(VLOOKUP(L91,【削除・変更不可】標準記録!$BA$4:$BB$54,2,TRUE()),"-")</f>
        <v>-</v>
      </c>
      <c r="N91" s="223">
        <v>1000</v>
      </c>
      <c r="O91" s="73"/>
      <c r="P91" s="70"/>
      <c r="Q91" s="70"/>
      <c r="R91" s="71">
        <f t="shared" si="38"/>
        <v>0</v>
      </c>
      <c r="S91" s="72">
        <f t="shared" si="39"/>
        <v>0</v>
      </c>
      <c r="T91" s="67" t="str">
        <f>IFERROR(VLOOKUP(S91,【削除・変更不可】標準記録!$BD$4:$BE$54,2,TRUE()),"-")</f>
        <v>-</v>
      </c>
      <c r="U91" s="122">
        <f t="shared" si="40"/>
        <v>0</v>
      </c>
      <c r="V91" s="76">
        <f t="shared" si="41"/>
        <v>0</v>
      </c>
      <c r="W91" s="67" t="str">
        <f>IFERROR(VLOOKUP(V91,【削除・変更不可】標準記録!$BG$4:$BH$54,2,TRUE()),"-")</f>
        <v>-</v>
      </c>
      <c r="X91" s="78"/>
      <c r="Y91" s="123"/>
      <c r="Z91" s="123"/>
      <c r="AA91" s="80" t="s">
        <v>52</v>
      </c>
      <c r="AB91" s="124" t="s">
        <v>52</v>
      </c>
      <c r="AC91" s="125"/>
      <c r="AD91" s="126"/>
    </row>
    <row r="92" spans="1:30" ht="15.75" customHeight="1">
      <c r="A92" s="62">
        <v>10</v>
      </c>
      <c r="B92" s="223" t="s">
        <v>113</v>
      </c>
      <c r="C92" s="64" t="s">
        <v>67</v>
      </c>
      <c r="D92" s="65"/>
      <c r="E92" s="117" t="str">
        <f t="shared" si="35"/>
        <v/>
      </c>
      <c r="F92" s="67">
        <f>DATEDIF(D92,基礎データ!$C$8,"Y")</f>
        <v>127</v>
      </c>
      <c r="G92" s="68" t="s">
        <v>83</v>
      </c>
      <c r="H92" s="69"/>
      <c r="I92" s="70"/>
      <c r="J92" s="70"/>
      <c r="K92" s="71">
        <f t="shared" si="36"/>
        <v>0</v>
      </c>
      <c r="L92" s="72">
        <f t="shared" si="37"/>
        <v>0</v>
      </c>
      <c r="M92" s="67" t="str">
        <f>IFERROR(VLOOKUP(L92,【削除・変更不可】標準記録!$BA$4:$BB$54,2,TRUE()),"-")</f>
        <v>-</v>
      </c>
      <c r="N92" s="223">
        <v>1000</v>
      </c>
      <c r="O92" s="73"/>
      <c r="P92" s="70"/>
      <c r="Q92" s="70"/>
      <c r="R92" s="71">
        <f t="shared" si="38"/>
        <v>0</v>
      </c>
      <c r="S92" s="72">
        <f t="shared" si="39"/>
        <v>0</v>
      </c>
      <c r="T92" s="67" t="str">
        <f>IFERROR(VLOOKUP(S92,【削除・変更不可】標準記録!$BD$4:$BE$54,2,TRUE()),"-")</f>
        <v>-</v>
      </c>
      <c r="U92" s="122">
        <f t="shared" si="40"/>
        <v>0</v>
      </c>
      <c r="V92" s="76">
        <f t="shared" si="41"/>
        <v>0</v>
      </c>
      <c r="W92" s="67" t="str">
        <f>IFERROR(VLOOKUP(V92,【削除・変更不可】標準記録!$BG$4:$BH$54,2,TRUE()),"-")</f>
        <v>-</v>
      </c>
      <c r="X92" s="78"/>
      <c r="Y92" s="123"/>
      <c r="Z92" s="123"/>
      <c r="AA92" s="80" t="s">
        <v>52</v>
      </c>
      <c r="AB92" s="124" t="s">
        <v>52</v>
      </c>
      <c r="AC92" s="128"/>
      <c r="AD92" s="126"/>
    </row>
    <row r="93" spans="1:30" ht="15.75" customHeight="1">
      <c r="A93" s="62">
        <v>11</v>
      </c>
      <c r="B93" s="223" t="s">
        <v>114</v>
      </c>
      <c r="C93" s="64" t="s">
        <v>67</v>
      </c>
      <c r="D93" s="65"/>
      <c r="E93" s="117" t="str">
        <f t="shared" si="35"/>
        <v/>
      </c>
      <c r="F93" s="67">
        <f>DATEDIF(D93,基礎データ!$C$8,"Y")</f>
        <v>127</v>
      </c>
      <c r="G93" s="68" t="s">
        <v>83</v>
      </c>
      <c r="H93" s="69"/>
      <c r="I93" s="70"/>
      <c r="J93" s="70"/>
      <c r="K93" s="71">
        <f t="shared" si="36"/>
        <v>0</v>
      </c>
      <c r="L93" s="72">
        <f t="shared" si="37"/>
        <v>0</v>
      </c>
      <c r="M93" s="67" t="str">
        <f>IFERROR(VLOOKUP(L93,【削除・変更不可】標準記録!$BA$4:$BB$54,2,TRUE()),"-")</f>
        <v>-</v>
      </c>
      <c r="N93" s="223">
        <v>1000</v>
      </c>
      <c r="O93" s="73"/>
      <c r="P93" s="70"/>
      <c r="Q93" s="70"/>
      <c r="R93" s="71">
        <f t="shared" si="38"/>
        <v>0</v>
      </c>
      <c r="S93" s="72">
        <f t="shared" si="39"/>
        <v>0</v>
      </c>
      <c r="T93" s="67" t="str">
        <f>IFERROR(VLOOKUP(S93,【削除・変更不可】標準記録!$BD$4:$BE$54,2,TRUE()),"-")</f>
        <v>-</v>
      </c>
      <c r="U93" s="122">
        <f t="shared" si="40"/>
        <v>0</v>
      </c>
      <c r="V93" s="76">
        <f t="shared" si="41"/>
        <v>0</v>
      </c>
      <c r="W93" s="67" t="str">
        <f>IFERROR(VLOOKUP(V93,【削除・変更不可】標準記録!$BG$4:$BH$54,2,TRUE()),"-")</f>
        <v>-</v>
      </c>
      <c r="X93" s="78"/>
      <c r="Y93" s="123"/>
      <c r="Z93" s="123"/>
      <c r="AA93" s="80" t="s">
        <v>52</v>
      </c>
      <c r="AB93" s="124" t="s">
        <v>52</v>
      </c>
      <c r="AC93" s="125"/>
      <c r="AD93" s="126"/>
    </row>
    <row r="94" spans="1:30" ht="15.75" customHeight="1">
      <c r="A94" s="62">
        <v>12</v>
      </c>
      <c r="B94" s="223" t="s">
        <v>115</v>
      </c>
      <c r="C94" s="64" t="s">
        <v>67</v>
      </c>
      <c r="D94" s="65"/>
      <c r="E94" s="117" t="str">
        <f t="shared" si="35"/>
        <v/>
      </c>
      <c r="F94" s="67">
        <f>DATEDIF(D94,基礎データ!$C$8,"Y")</f>
        <v>127</v>
      </c>
      <c r="G94" s="68" t="s">
        <v>83</v>
      </c>
      <c r="H94" s="69"/>
      <c r="I94" s="70"/>
      <c r="J94" s="70"/>
      <c r="K94" s="71">
        <f t="shared" si="36"/>
        <v>0</v>
      </c>
      <c r="L94" s="72">
        <f t="shared" si="37"/>
        <v>0</v>
      </c>
      <c r="M94" s="67" t="str">
        <f>IFERROR(VLOOKUP(L94,【削除・変更不可】標準記録!$BA$4:$BB$54,2,TRUE()),"-")</f>
        <v>-</v>
      </c>
      <c r="N94" s="223">
        <v>1000</v>
      </c>
      <c r="O94" s="73"/>
      <c r="P94" s="70"/>
      <c r="Q94" s="70"/>
      <c r="R94" s="71">
        <f t="shared" si="38"/>
        <v>0</v>
      </c>
      <c r="S94" s="72">
        <f t="shared" si="39"/>
        <v>0</v>
      </c>
      <c r="T94" s="67" t="str">
        <f>IFERROR(VLOOKUP(S94,【削除・変更不可】標準記録!$BD$4:$BE$54,2,TRUE()),"-")</f>
        <v>-</v>
      </c>
      <c r="U94" s="122">
        <f t="shared" si="40"/>
        <v>0</v>
      </c>
      <c r="V94" s="76">
        <f t="shared" si="41"/>
        <v>0</v>
      </c>
      <c r="W94" s="67" t="str">
        <f>IFERROR(VLOOKUP(V94,【削除・変更不可】標準記録!$BG$4:$BH$54,2,TRUE()),"-")</f>
        <v>-</v>
      </c>
      <c r="X94" s="78"/>
      <c r="Y94" s="123"/>
      <c r="Z94" s="123"/>
      <c r="AA94" s="80" t="s">
        <v>52</v>
      </c>
      <c r="AB94" s="124" t="s">
        <v>52</v>
      </c>
      <c r="AC94" s="128"/>
      <c r="AD94" s="126"/>
    </row>
    <row r="95" spans="1:30" ht="15.75" customHeight="1">
      <c r="A95" s="62">
        <v>13</v>
      </c>
      <c r="B95" s="223" t="s">
        <v>116</v>
      </c>
      <c r="C95" s="64" t="s">
        <v>67</v>
      </c>
      <c r="D95" s="65"/>
      <c r="E95" s="117" t="str">
        <f t="shared" si="35"/>
        <v/>
      </c>
      <c r="F95" s="67">
        <f>DATEDIF(D95,基礎データ!$C$8,"Y")</f>
        <v>127</v>
      </c>
      <c r="G95" s="68" t="s">
        <v>83</v>
      </c>
      <c r="H95" s="69"/>
      <c r="I95" s="70"/>
      <c r="J95" s="70"/>
      <c r="K95" s="71">
        <f t="shared" si="36"/>
        <v>0</v>
      </c>
      <c r="L95" s="72">
        <f t="shared" si="37"/>
        <v>0</v>
      </c>
      <c r="M95" s="67" t="str">
        <f>IFERROR(VLOOKUP(L95,【削除・変更不可】標準記録!$BA$4:$BB$54,2,TRUE()),"-")</f>
        <v>-</v>
      </c>
      <c r="N95" s="223">
        <v>1000</v>
      </c>
      <c r="O95" s="73"/>
      <c r="P95" s="70"/>
      <c r="Q95" s="70"/>
      <c r="R95" s="71">
        <f t="shared" si="38"/>
        <v>0</v>
      </c>
      <c r="S95" s="72">
        <f t="shared" si="39"/>
        <v>0</v>
      </c>
      <c r="T95" s="67" t="str">
        <f>IFERROR(VLOOKUP(S95,【削除・変更不可】標準記録!$BD$4:$BE$54,2,TRUE()),"-")</f>
        <v>-</v>
      </c>
      <c r="U95" s="122">
        <f t="shared" si="40"/>
        <v>0</v>
      </c>
      <c r="V95" s="76">
        <f t="shared" si="41"/>
        <v>0</v>
      </c>
      <c r="W95" s="67" t="str">
        <f>IFERROR(VLOOKUP(V95,【削除・変更不可】標準記録!$BG$4:$BH$54,2,TRUE()),"-")</f>
        <v>-</v>
      </c>
      <c r="X95" s="78"/>
      <c r="Y95" s="123"/>
      <c r="Z95" s="123"/>
      <c r="AA95" s="80" t="s">
        <v>52</v>
      </c>
      <c r="AB95" s="124" t="s">
        <v>52</v>
      </c>
      <c r="AC95" s="125"/>
      <c r="AD95" s="126"/>
    </row>
    <row r="96" spans="1:30" ht="15.75" customHeight="1">
      <c r="A96" s="62">
        <v>14</v>
      </c>
      <c r="B96" s="223" t="s">
        <v>117</v>
      </c>
      <c r="C96" s="64" t="s">
        <v>67</v>
      </c>
      <c r="D96" s="65"/>
      <c r="E96" s="117" t="str">
        <f t="shared" si="35"/>
        <v/>
      </c>
      <c r="F96" s="67">
        <f>DATEDIF(D96,基礎データ!$C$8,"Y")</f>
        <v>127</v>
      </c>
      <c r="G96" s="68" t="s">
        <v>83</v>
      </c>
      <c r="H96" s="69"/>
      <c r="I96" s="70"/>
      <c r="J96" s="70"/>
      <c r="K96" s="71">
        <f t="shared" si="36"/>
        <v>0</v>
      </c>
      <c r="L96" s="72">
        <f t="shared" si="37"/>
        <v>0</v>
      </c>
      <c r="M96" s="67" t="str">
        <f>IFERROR(VLOOKUP(L96,【削除・変更不可】標準記録!$BA$4:$BB$54,2,TRUE()),"-")</f>
        <v>-</v>
      </c>
      <c r="N96" s="223">
        <v>1000</v>
      </c>
      <c r="O96" s="73"/>
      <c r="P96" s="70"/>
      <c r="Q96" s="70"/>
      <c r="R96" s="71">
        <f t="shared" si="38"/>
        <v>0</v>
      </c>
      <c r="S96" s="72">
        <f t="shared" si="39"/>
        <v>0</v>
      </c>
      <c r="T96" s="67" t="str">
        <f>IFERROR(VLOOKUP(S96,【削除・変更不可】標準記録!$BD$4:$BE$54,2,TRUE()),"-")</f>
        <v>-</v>
      </c>
      <c r="U96" s="122">
        <f t="shared" si="40"/>
        <v>0</v>
      </c>
      <c r="V96" s="76">
        <f t="shared" si="41"/>
        <v>0</v>
      </c>
      <c r="W96" s="67" t="str">
        <f>IFERROR(VLOOKUP(V96,【削除・変更不可】標準記録!$BG$4:$BH$54,2,TRUE()),"-")</f>
        <v>-</v>
      </c>
      <c r="X96" s="78"/>
      <c r="Y96" s="123"/>
      <c r="Z96" s="123"/>
      <c r="AA96" s="80" t="s">
        <v>52</v>
      </c>
      <c r="AB96" s="124" t="s">
        <v>52</v>
      </c>
      <c r="AC96" s="128"/>
      <c r="AD96" s="126"/>
    </row>
    <row r="97" spans="1:32" ht="15.75" customHeight="1">
      <c r="A97" s="62">
        <v>15</v>
      </c>
      <c r="B97" s="223" t="s">
        <v>118</v>
      </c>
      <c r="C97" s="64" t="s">
        <v>67</v>
      </c>
      <c r="D97" s="65"/>
      <c r="E97" s="117" t="str">
        <f t="shared" si="35"/>
        <v/>
      </c>
      <c r="F97" s="67">
        <f>DATEDIF(D97,基礎データ!$C$8,"Y")</f>
        <v>127</v>
      </c>
      <c r="G97" s="68" t="s">
        <v>83</v>
      </c>
      <c r="H97" s="69"/>
      <c r="I97" s="70"/>
      <c r="J97" s="70"/>
      <c r="K97" s="71">
        <f t="shared" si="36"/>
        <v>0</v>
      </c>
      <c r="L97" s="72">
        <f t="shared" si="37"/>
        <v>0</v>
      </c>
      <c r="M97" s="67" t="str">
        <f>IFERROR(VLOOKUP(L97,【削除・変更不可】標準記録!$BA$4:$BB$54,2,TRUE()),"-")</f>
        <v>-</v>
      </c>
      <c r="N97" s="223">
        <v>1000</v>
      </c>
      <c r="O97" s="73"/>
      <c r="P97" s="70"/>
      <c r="Q97" s="70"/>
      <c r="R97" s="71">
        <f t="shared" si="38"/>
        <v>0</v>
      </c>
      <c r="S97" s="72">
        <f t="shared" si="39"/>
        <v>0</v>
      </c>
      <c r="T97" s="67" t="str">
        <f>IFERROR(VLOOKUP(S97,【削除・変更不可】標準記録!$BD$4:$BE$54,2,TRUE()),"-")</f>
        <v>-</v>
      </c>
      <c r="U97" s="122">
        <f t="shared" si="40"/>
        <v>0</v>
      </c>
      <c r="V97" s="76">
        <f t="shared" si="41"/>
        <v>0</v>
      </c>
      <c r="W97" s="67" t="str">
        <f>IFERROR(VLOOKUP(V97,【削除・変更不可】標準記録!$BG$4:$BH$54,2,TRUE()),"-")</f>
        <v>-</v>
      </c>
      <c r="X97" s="78"/>
      <c r="Y97" s="123"/>
      <c r="Z97" s="123"/>
      <c r="AA97" s="80" t="s">
        <v>52</v>
      </c>
      <c r="AB97" s="124" t="s">
        <v>52</v>
      </c>
      <c r="AC97" s="125"/>
      <c r="AD97" s="126"/>
    </row>
    <row r="98" spans="1:32" ht="15.75" customHeight="1">
      <c r="A98" s="62">
        <v>16</v>
      </c>
      <c r="B98" s="223" t="s">
        <v>119</v>
      </c>
      <c r="C98" s="64" t="s">
        <v>67</v>
      </c>
      <c r="D98" s="65"/>
      <c r="E98" s="117" t="str">
        <f t="shared" si="35"/>
        <v/>
      </c>
      <c r="F98" s="67">
        <f>DATEDIF(D98,基礎データ!$C$8,"Y")</f>
        <v>127</v>
      </c>
      <c r="G98" s="68" t="s">
        <v>83</v>
      </c>
      <c r="H98" s="69"/>
      <c r="I98" s="70"/>
      <c r="J98" s="70"/>
      <c r="K98" s="71">
        <f t="shared" si="36"/>
        <v>0</v>
      </c>
      <c r="L98" s="72">
        <f t="shared" si="37"/>
        <v>0</v>
      </c>
      <c r="M98" s="67" t="str">
        <f>IFERROR(VLOOKUP(L98,【削除・変更不可】標準記録!$BA$4:$BB$54,2,TRUE()),"-")</f>
        <v>-</v>
      </c>
      <c r="N98" s="223">
        <v>1000</v>
      </c>
      <c r="O98" s="73"/>
      <c r="P98" s="70"/>
      <c r="Q98" s="70"/>
      <c r="R98" s="71">
        <f t="shared" si="38"/>
        <v>0</v>
      </c>
      <c r="S98" s="72">
        <f t="shared" si="39"/>
        <v>0</v>
      </c>
      <c r="T98" s="67" t="str">
        <f>IFERROR(VLOOKUP(S98,【削除・変更不可】標準記録!$BD$4:$BE$54,2,TRUE()),"-")</f>
        <v>-</v>
      </c>
      <c r="U98" s="122">
        <f t="shared" si="40"/>
        <v>0</v>
      </c>
      <c r="V98" s="76">
        <f t="shared" si="41"/>
        <v>0</v>
      </c>
      <c r="W98" s="67" t="str">
        <f>IFERROR(VLOOKUP(V98,【削除・変更不可】標準記録!$BG$4:$BH$54,2,TRUE()),"-")</f>
        <v>-</v>
      </c>
      <c r="X98" s="78"/>
      <c r="Y98" s="123"/>
      <c r="Z98" s="123"/>
      <c r="AA98" s="80" t="s">
        <v>52</v>
      </c>
      <c r="AB98" s="124" t="s">
        <v>52</v>
      </c>
      <c r="AC98" s="128"/>
      <c r="AD98" s="126"/>
    </row>
    <row r="99" spans="1:32" ht="15.75" customHeight="1">
      <c r="A99" s="62">
        <v>17</v>
      </c>
      <c r="B99" s="223" t="s">
        <v>120</v>
      </c>
      <c r="C99" s="64" t="s">
        <v>67</v>
      </c>
      <c r="D99" s="65"/>
      <c r="E99" s="117" t="str">
        <f t="shared" si="35"/>
        <v/>
      </c>
      <c r="F99" s="67">
        <f>DATEDIF(D99,基礎データ!$C$8,"Y")</f>
        <v>127</v>
      </c>
      <c r="G99" s="68" t="s">
        <v>83</v>
      </c>
      <c r="H99" s="69"/>
      <c r="I99" s="70"/>
      <c r="J99" s="70"/>
      <c r="K99" s="71">
        <f t="shared" si="36"/>
        <v>0</v>
      </c>
      <c r="L99" s="72">
        <f t="shared" si="37"/>
        <v>0</v>
      </c>
      <c r="M99" s="67" t="str">
        <f>IFERROR(VLOOKUP(L99,【削除・変更不可】標準記録!$BA$4:$BB$54,2,TRUE()),"-")</f>
        <v>-</v>
      </c>
      <c r="N99" s="223">
        <v>1000</v>
      </c>
      <c r="O99" s="73"/>
      <c r="P99" s="70"/>
      <c r="Q99" s="70"/>
      <c r="R99" s="71">
        <f t="shared" si="38"/>
        <v>0</v>
      </c>
      <c r="S99" s="72">
        <f t="shared" si="39"/>
        <v>0</v>
      </c>
      <c r="T99" s="67" t="str">
        <f>IFERROR(VLOOKUP(S99,【削除・変更不可】標準記録!$BD$4:$BE$54,2,TRUE()),"-")</f>
        <v>-</v>
      </c>
      <c r="U99" s="122">
        <f t="shared" si="40"/>
        <v>0</v>
      </c>
      <c r="V99" s="76">
        <f t="shared" si="41"/>
        <v>0</v>
      </c>
      <c r="W99" s="67" t="str">
        <f>IFERROR(VLOOKUP(V99,【削除・変更不可】標準記録!$BG$4:$BH$54,2,TRUE()),"-")</f>
        <v>-</v>
      </c>
      <c r="X99" s="78"/>
      <c r="Y99" s="123"/>
      <c r="Z99" s="123"/>
      <c r="AA99" s="80" t="s">
        <v>52</v>
      </c>
      <c r="AB99" s="124" t="s">
        <v>52</v>
      </c>
      <c r="AC99" s="125"/>
      <c r="AD99" s="126"/>
    </row>
    <row r="100" spans="1:32" ht="15.75" customHeight="1">
      <c r="A100" s="62">
        <v>18</v>
      </c>
      <c r="B100" s="223" t="s">
        <v>121</v>
      </c>
      <c r="C100" s="64" t="s">
        <v>67</v>
      </c>
      <c r="D100" s="65"/>
      <c r="E100" s="117" t="str">
        <f t="shared" si="35"/>
        <v/>
      </c>
      <c r="F100" s="67">
        <f>DATEDIF(D100,基礎データ!$C$8,"Y")</f>
        <v>127</v>
      </c>
      <c r="G100" s="68" t="s">
        <v>83</v>
      </c>
      <c r="H100" s="69"/>
      <c r="I100" s="70"/>
      <c r="J100" s="70"/>
      <c r="K100" s="71">
        <f t="shared" si="36"/>
        <v>0</v>
      </c>
      <c r="L100" s="72">
        <f t="shared" si="37"/>
        <v>0</v>
      </c>
      <c r="M100" s="67" t="str">
        <f>IFERROR(VLOOKUP(L100,【削除・変更不可】標準記録!$BA$4:$BB$54,2,TRUE()),"-")</f>
        <v>-</v>
      </c>
      <c r="N100" s="223">
        <v>1000</v>
      </c>
      <c r="O100" s="73"/>
      <c r="P100" s="70"/>
      <c r="Q100" s="70"/>
      <c r="R100" s="71">
        <f t="shared" si="38"/>
        <v>0</v>
      </c>
      <c r="S100" s="72">
        <f t="shared" si="39"/>
        <v>0</v>
      </c>
      <c r="T100" s="67" t="str">
        <f>IFERROR(VLOOKUP(S100,【削除・変更不可】標準記録!$BD$4:$BE$54,2,TRUE()),"-")</f>
        <v>-</v>
      </c>
      <c r="U100" s="122">
        <f t="shared" si="40"/>
        <v>0</v>
      </c>
      <c r="V100" s="76">
        <f t="shared" si="41"/>
        <v>0</v>
      </c>
      <c r="W100" s="67" t="str">
        <f>IFERROR(VLOOKUP(V100,【削除・変更不可】標準記録!$BG$4:$BH$54,2,TRUE()),"-")</f>
        <v>-</v>
      </c>
      <c r="X100" s="78"/>
      <c r="Y100" s="123"/>
      <c r="Z100" s="123"/>
      <c r="AA100" s="80" t="s">
        <v>52</v>
      </c>
      <c r="AB100" s="124" t="s">
        <v>52</v>
      </c>
      <c r="AC100" s="128"/>
      <c r="AD100" s="126"/>
    </row>
    <row r="101" spans="1:32" ht="15.75" customHeight="1">
      <c r="A101" s="62">
        <v>19</v>
      </c>
      <c r="B101" s="223" t="s">
        <v>122</v>
      </c>
      <c r="C101" s="64" t="s">
        <v>67</v>
      </c>
      <c r="D101" s="65"/>
      <c r="E101" s="117" t="str">
        <f t="shared" si="35"/>
        <v/>
      </c>
      <c r="F101" s="67">
        <f>DATEDIF(D101,基礎データ!$C$8,"Y")</f>
        <v>127</v>
      </c>
      <c r="G101" s="68" t="s">
        <v>83</v>
      </c>
      <c r="H101" s="69"/>
      <c r="I101" s="70"/>
      <c r="J101" s="70"/>
      <c r="K101" s="71">
        <f t="shared" si="36"/>
        <v>0</v>
      </c>
      <c r="L101" s="72">
        <f t="shared" si="37"/>
        <v>0</v>
      </c>
      <c r="M101" s="67" t="str">
        <f>IFERROR(VLOOKUP(L101,【削除・変更不可】標準記録!$BA$4:$BB$54,2,TRUE()),"-")</f>
        <v>-</v>
      </c>
      <c r="N101" s="223">
        <v>1000</v>
      </c>
      <c r="O101" s="73"/>
      <c r="P101" s="70"/>
      <c r="Q101" s="70"/>
      <c r="R101" s="71">
        <f t="shared" si="38"/>
        <v>0</v>
      </c>
      <c r="S101" s="72">
        <f t="shared" si="39"/>
        <v>0</v>
      </c>
      <c r="T101" s="67" t="str">
        <f>IFERROR(VLOOKUP(S101,【削除・変更不可】標準記録!$BD$4:$BE$54,2,TRUE()),"-")</f>
        <v>-</v>
      </c>
      <c r="U101" s="122">
        <f t="shared" si="40"/>
        <v>0</v>
      </c>
      <c r="V101" s="76">
        <f t="shared" si="41"/>
        <v>0</v>
      </c>
      <c r="W101" s="67" t="str">
        <f>IFERROR(VLOOKUP(V101,【削除・変更不可】標準記録!$BG$4:$BH$54,2,TRUE()),"-")</f>
        <v>-</v>
      </c>
      <c r="X101" s="78"/>
      <c r="Y101" s="123"/>
      <c r="Z101" s="123"/>
      <c r="AA101" s="80" t="s">
        <v>52</v>
      </c>
      <c r="AB101" s="124" t="s">
        <v>52</v>
      </c>
      <c r="AC101" s="125"/>
      <c r="AD101" s="126"/>
    </row>
    <row r="102" spans="1:32" ht="15.75" customHeight="1">
      <c r="A102" s="62">
        <v>20</v>
      </c>
      <c r="B102" s="223" t="s">
        <v>123</v>
      </c>
      <c r="C102" s="64" t="s">
        <v>67</v>
      </c>
      <c r="D102" s="65"/>
      <c r="E102" s="117" t="str">
        <f t="shared" si="35"/>
        <v/>
      </c>
      <c r="F102" s="67">
        <f>DATEDIF(D102,基礎データ!$C$8,"Y")</f>
        <v>127</v>
      </c>
      <c r="G102" s="68" t="s">
        <v>83</v>
      </c>
      <c r="H102" s="69"/>
      <c r="I102" s="70"/>
      <c r="J102" s="70"/>
      <c r="K102" s="71">
        <f t="shared" si="36"/>
        <v>0</v>
      </c>
      <c r="L102" s="72">
        <f t="shared" si="37"/>
        <v>0</v>
      </c>
      <c r="M102" s="67" t="str">
        <f>IFERROR(VLOOKUP(L102,【削除・変更不可】標準記録!$BA$4:$BB$54,2,TRUE()),"-")</f>
        <v>-</v>
      </c>
      <c r="N102" s="223">
        <v>1000</v>
      </c>
      <c r="O102" s="73"/>
      <c r="P102" s="70"/>
      <c r="Q102" s="70"/>
      <c r="R102" s="71">
        <f t="shared" si="38"/>
        <v>0</v>
      </c>
      <c r="S102" s="72">
        <f t="shared" si="39"/>
        <v>0</v>
      </c>
      <c r="T102" s="67" t="str">
        <f>IFERROR(VLOOKUP(S102,【削除・変更不可】標準記録!$BD$4:$BE$54,2,TRUE()),"-")</f>
        <v>-</v>
      </c>
      <c r="U102" s="122">
        <f t="shared" si="40"/>
        <v>0</v>
      </c>
      <c r="V102" s="76">
        <f t="shared" si="41"/>
        <v>0</v>
      </c>
      <c r="W102" s="67" t="str">
        <f>IFERROR(VLOOKUP(V102,【削除・変更不可】標準記録!$BG$4:$BH$54,2,TRUE()),"-")</f>
        <v>-</v>
      </c>
      <c r="X102" s="78"/>
      <c r="Y102" s="123"/>
      <c r="Z102" s="123"/>
      <c r="AA102" s="80" t="s">
        <v>52</v>
      </c>
      <c r="AB102" s="124" t="s">
        <v>52</v>
      </c>
      <c r="AC102" s="128"/>
      <c r="AD102" s="126"/>
    </row>
    <row r="103" spans="1:32" ht="15.75" customHeight="1">
      <c r="A103" s="181"/>
      <c r="B103" s="182"/>
      <c r="C103" s="224"/>
      <c r="D103" s="184"/>
      <c r="E103" s="185"/>
      <c r="F103" s="130"/>
      <c r="G103" s="187"/>
      <c r="H103" s="188"/>
      <c r="I103" s="189"/>
      <c r="J103" s="189"/>
      <c r="K103" s="190"/>
      <c r="L103" s="191"/>
      <c r="M103" s="192"/>
      <c r="N103" s="182"/>
      <c r="O103" s="193"/>
      <c r="P103" s="189"/>
      <c r="Q103" s="189"/>
      <c r="R103" s="190"/>
      <c r="S103" s="191"/>
      <c r="T103" s="194"/>
      <c r="U103" s="195"/>
      <c r="V103" s="196"/>
      <c r="W103" s="182"/>
      <c r="X103" s="197"/>
      <c r="Y103" s="198"/>
      <c r="Z103" s="198"/>
      <c r="AA103" s="199"/>
      <c r="AB103" s="200"/>
      <c r="AC103" s="200"/>
      <c r="AD103" s="201"/>
    </row>
    <row r="104" spans="1:32" ht="15.75" customHeight="1">
      <c r="A104" s="137"/>
      <c r="B104" s="138"/>
      <c r="C104" s="139"/>
      <c r="D104" s="140"/>
      <c r="E104" s="141"/>
      <c r="F104" s="142"/>
      <c r="G104" s="143"/>
      <c r="H104" s="144"/>
      <c r="I104" s="145"/>
      <c r="J104" s="145"/>
      <c r="K104" s="146"/>
      <c r="L104" s="147"/>
      <c r="M104" s="148"/>
      <c r="N104" s="138"/>
      <c r="O104" s="149"/>
      <c r="P104" s="145"/>
      <c r="Q104" s="145"/>
      <c r="R104" s="146"/>
      <c r="S104" s="147"/>
      <c r="T104" s="150"/>
      <c r="U104" s="151"/>
      <c r="V104" s="152"/>
      <c r="W104" s="138"/>
      <c r="X104" s="197"/>
      <c r="Y104" s="198"/>
      <c r="Z104" s="198"/>
      <c r="AA104" s="199"/>
      <c r="AB104" s="200"/>
      <c r="AC104" s="200"/>
      <c r="AD104" s="201"/>
    </row>
    <row r="105" spans="1:32" ht="15.75" customHeight="1">
      <c r="A105" s="225" t="s">
        <v>124</v>
      </c>
      <c r="B105" s="159"/>
      <c r="C105" s="160"/>
      <c r="D105" s="161"/>
      <c r="E105" s="162"/>
      <c r="F105" s="163"/>
      <c r="G105" s="164"/>
      <c r="H105" s="165"/>
      <c r="I105" s="166"/>
      <c r="J105" s="166"/>
      <c r="K105" s="167"/>
      <c r="L105" s="168"/>
      <c r="M105" s="169"/>
      <c r="N105" s="159"/>
      <c r="O105" s="170"/>
      <c r="P105" s="166"/>
      <c r="Q105" s="166"/>
      <c r="R105" s="167"/>
      <c r="S105" s="168"/>
      <c r="T105" s="171"/>
      <c r="U105" s="172"/>
      <c r="V105" s="108"/>
      <c r="W105" s="202"/>
      <c r="X105" s="217"/>
      <c r="Y105" s="218"/>
      <c r="Z105" s="218"/>
      <c r="AA105" s="219"/>
      <c r="AB105" s="220"/>
      <c r="AC105" s="220"/>
      <c r="AD105" s="221"/>
    </row>
    <row r="106" spans="1:32" ht="15.75" customHeight="1">
      <c r="A106" s="62">
        <v>1</v>
      </c>
      <c r="B106" s="115" t="s">
        <v>125</v>
      </c>
      <c r="C106" s="78" t="s">
        <v>49</v>
      </c>
      <c r="D106" s="177"/>
      <c r="E106" s="117" t="str">
        <f t="shared" ref="E106:E125" si="42">IF(D106="","",YEAR(D106))</f>
        <v/>
      </c>
      <c r="F106" s="67">
        <f>DATEDIF(D106,基礎データ!$C$8,"Y")</f>
        <v>127</v>
      </c>
      <c r="G106" s="68" t="s">
        <v>126</v>
      </c>
      <c r="H106" s="118"/>
      <c r="I106" s="119"/>
      <c r="J106" s="119"/>
      <c r="K106" s="71">
        <f t="shared" ref="K106:K125" si="43">TIME(0,H106,I106)+J106/100/86400</f>
        <v>0</v>
      </c>
      <c r="L106" s="72">
        <f t="shared" ref="L106:L125" si="44">ROUND(K106*86400*100, 0)</f>
        <v>0</v>
      </c>
      <c r="M106" s="67" t="str">
        <f>IFERROR(VLOOKUP(L106,【削除・変更不可】標準記録!$W$4:$X$54,2,TRUE()),"-")</f>
        <v>-</v>
      </c>
      <c r="N106" s="223">
        <v>1500</v>
      </c>
      <c r="O106" s="121"/>
      <c r="P106" s="119"/>
      <c r="Q106" s="119"/>
      <c r="R106" s="71">
        <f t="shared" ref="R106:R125" si="45">TIME(0,O106,P106)+Q106/100/86400</f>
        <v>0</v>
      </c>
      <c r="S106" s="72">
        <f t="shared" ref="S106:S125" si="46">ROUND(R106*86400*100, 0)</f>
        <v>0</v>
      </c>
      <c r="T106" s="67" t="str">
        <f>IFERROR(VLOOKUP(S106,【削除・変更不可】標準記録!$Z$4:$AA$54,2,TRUE()),"-")</f>
        <v>-</v>
      </c>
      <c r="U106" s="122">
        <f t="shared" ref="U106:U125" si="47">K106+R106</f>
        <v>0</v>
      </c>
      <c r="V106" s="76">
        <f t="shared" ref="V106:V125" si="48">L106+S106</f>
        <v>0</v>
      </c>
      <c r="W106" s="67" t="str">
        <f>IFERROR(VLOOKUP(V106,【削除・変更不可】標準記録!$AC$4:$AD$54,2,TRUE()),"-")</f>
        <v>-</v>
      </c>
      <c r="X106" s="78"/>
      <c r="Y106" s="123"/>
      <c r="Z106" s="123"/>
      <c r="AA106" s="80" t="s">
        <v>52</v>
      </c>
      <c r="AB106" s="124" t="s">
        <v>52</v>
      </c>
      <c r="AC106" s="125"/>
      <c r="AD106" s="126"/>
      <c r="AF106" s="226"/>
    </row>
    <row r="107" spans="1:32" ht="15.75" customHeight="1">
      <c r="A107" s="62">
        <v>2</v>
      </c>
      <c r="B107" s="115" t="s">
        <v>127</v>
      </c>
      <c r="C107" s="78" t="s">
        <v>49</v>
      </c>
      <c r="D107" s="177"/>
      <c r="E107" s="117" t="str">
        <f t="shared" si="42"/>
        <v/>
      </c>
      <c r="F107" s="67">
        <f>DATEDIF(D107,基礎データ!$C$8,"Y")</f>
        <v>127</v>
      </c>
      <c r="G107" s="68" t="s">
        <v>126</v>
      </c>
      <c r="H107" s="227"/>
      <c r="I107" s="228"/>
      <c r="J107" s="228"/>
      <c r="K107" s="71">
        <f t="shared" si="43"/>
        <v>0</v>
      </c>
      <c r="L107" s="72">
        <f t="shared" si="44"/>
        <v>0</v>
      </c>
      <c r="M107" s="67" t="str">
        <f>IFERROR(VLOOKUP(L107,【削除・変更不可】標準記録!$W$4:$X$54,2,TRUE()),"-")</f>
        <v>-</v>
      </c>
      <c r="N107" s="223">
        <v>1500</v>
      </c>
      <c r="O107" s="229"/>
      <c r="P107" s="228"/>
      <c r="Q107" s="228"/>
      <c r="R107" s="71">
        <f t="shared" si="45"/>
        <v>0</v>
      </c>
      <c r="S107" s="72">
        <f t="shared" si="46"/>
        <v>0</v>
      </c>
      <c r="T107" s="67" t="str">
        <f>IFERROR(VLOOKUP(S107,【削除・変更不可】標準記録!$Z$4:$AA$54,2,TRUE()),"-")</f>
        <v>-</v>
      </c>
      <c r="U107" s="122">
        <f t="shared" si="47"/>
        <v>0</v>
      </c>
      <c r="V107" s="76">
        <f t="shared" si="48"/>
        <v>0</v>
      </c>
      <c r="W107" s="67" t="str">
        <f>IFERROR(VLOOKUP(V107,【削除・変更不可】標準記録!$AC$4:$AD$54,2,TRUE()),"-")</f>
        <v>-</v>
      </c>
      <c r="X107" s="78"/>
      <c r="Y107" s="123"/>
      <c r="Z107" s="123"/>
      <c r="AA107" s="80" t="s">
        <v>52</v>
      </c>
      <c r="AB107" s="124" t="s">
        <v>52</v>
      </c>
      <c r="AC107" s="128"/>
      <c r="AD107" s="126"/>
    </row>
    <row r="108" spans="1:32" ht="15.75" customHeight="1">
      <c r="A108" s="62">
        <v>3</v>
      </c>
      <c r="B108" s="115" t="s">
        <v>128</v>
      </c>
      <c r="C108" s="78" t="s">
        <v>49</v>
      </c>
      <c r="D108" s="177"/>
      <c r="E108" s="117" t="str">
        <f t="shared" si="42"/>
        <v/>
      </c>
      <c r="F108" s="67">
        <f>DATEDIF(D108,基礎データ!$C$8,"Y")</f>
        <v>127</v>
      </c>
      <c r="G108" s="68" t="s">
        <v>126</v>
      </c>
      <c r="H108" s="227"/>
      <c r="I108" s="228"/>
      <c r="J108" s="228"/>
      <c r="K108" s="71">
        <f t="shared" si="43"/>
        <v>0</v>
      </c>
      <c r="L108" s="72">
        <f t="shared" si="44"/>
        <v>0</v>
      </c>
      <c r="M108" s="67" t="str">
        <f>IFERROR(VLOOKUP(L108,【削除・変更不可】標準記録!$W$4:$X$54,2,TRUE()),"-")</f>
        <v>-</v>
      </c>
      <c r="N108" s="223">
        <v>1500</v>
      </c>
      <c r="O108" s="229"/>
      <c r="P108" s="228"/>
      <c r="Q108" s="228"/>
      <c r="R108" s="71">
        <f t="shared" si="45"/>
        <v>0</v>
      </c>
      <c r="S108" s="72">
        <f t="shared" si="46"/>
        <v>0</v>
      </c>
      <c r="T108" s="67" t="str">
        <f>IFERROR(VLOOKUP(S108,【削除・変更不可】標準記録!$Z$4:$AA$54,2,TRUE()),"-")</f>
        <v>-</v>
      </c>
      <c r="U108" s="122">
        <f t="shared" si="47"/>
        <v>0</v>
      </c>
      <c r="V108" s="76">
        <f t="shared" si="48"/>
        <v>0</v>
      </c>
      <c r="W108" s="67" t="str">
        <f>IFERROR(VLOOKUP(V108,【削除・変更不可】標準記録!$AC$4:$AD$54,2,TRUE()),"-")</f>
        <v>-</v>
      </c>
      <c r="X108" s="78"/>
      <c r="Y108" s="123"/>
      <c r="Z108" s="123"/>
      <c r="AA108" s="80" t="s">
        <v>52</v>
      </c>
      <c r="AB108" s="124" t="s">
        <v>52</v>
      </c>
      <c r="AC108" s="125"/>
      <c r="AD108" s="126"/>
    </row>
    <row r="109" spans="1:32" ht="15.75" customHeight="1">
      <c r="A109" s="62">
        <v>4</v>
      </c>
      <c r="B109" s="115" t="s">
        <v>129</v>
      </c>
      <c r="C109" s="78" t="s">
        <v>49</v>
      </c>
      <c r="D109" s="177"/>
      <c r="E109" s="117" t="str">
        <f t="shared" si="42"/>
        <v/>
      </c>
      <c r="F109" s="67">
        <f>DATEDIF(D109,基礎データ!$C$8,"Y")</f>
        <v>127</v>
      </c>
      <c r="G109" s="68" t="s">
        <v>126</v>
      </c>
      <c r="H109" s="227"/>
      <c r="I109" s="228"/>
      <c r="J109" s="228"/>
      <c r="K109" s="71">
        <f t="shared" si="43"/>
        <v>0</v>
      </c>
      <c r="L109" s="72">
        <f t="shared" si="44"/>
        <v>0</v>
      </c>
      <c r="M109" s="67" t="str">
        <f>IFERROR(VLOOKUP(L109,【削除・変更不可】標準記録!$W$4:$X$54,2,TRUE()),"-")</f>
        <v>-</v>
      </c>
      <c r="N109" s="223">
        <v>1500</v>
      </c>
      <c r="O109" s="229"/>
      <c r="P109" s="228"/>
      <c r="Q109" s="228"/>
      <c r="R109" s="71">
        <f t="shared" si="45"/>
        <v>0</v>
      </c>
      <c r="S109" s="72">
        <f t="shared" si="46"/>
        <v>0</v>
      </c>
      <c r="T109" s="67" t="str">
        <f>IFERROR(VLOOKUP(S109,【削除・変更不可】標準記録!$Z$4:$AA$54,2,TRUE()),"-")</f>
        <v>-</v>
      </c>
      <c r="U109" s="122">
        <f t="shared" si="47"/>
        <v>0</v>
      </c>
      <c r="V109" s="76">
        <f t="shared" si="48"/>
        <v>0</v>
      </c>
      <c r="W109" s="67" t="str">
        <f>IFERROR(VLOOKUP(V109,【削除・変更不可】標準記録!$AC$4:$AD$54,2,TRUE()),"-")</f>
        <v>-</v>
      </c>
      <c r="X109" s="78"/>
      <c r="Y109" s="123"/>
      <c r="Z109" s="123"/>
      <c r="AA109" s="80" t="s">
        <v>52</v>
      </c>
      <c r="AB109" s="124" t="s">
        <v>52</v>
      </c>
      <c r="AC109" s="128"/>
      <c r="AD109" s="126"/>
    </row>
    <row r="110" spans="1:32" ht="16.5" customHeight="1">
      <c r="A110" s="62">
        <v>5</v>
      </c>
      <c r="B110" s="115" t="s">
        <v>130</v>
      </c>
      <c r="C110" s="78" t="s">
        <v>49</v>
      </c>
      <c r="D110" s="177"/>
      <c r="E110" s="117" t="str">
        <f t="shared" si="42"/>
        <v/>
      </c>
      <c r="F110" s="67">
        <f>DATEDIF(D110,基礎データ!$C$8,"Y")</f>
        <v>127</v>
      </c>
      <c r="G110" s="68" t="s">
        <v>126</v>
      </c>
      <c r="H110" s="118"/>
      <c r="I110" s="119"/>
      <c r="J110" s="119"/>
      <c r="K110" s="71">
        <f t="shared" si="43"/>
        <v>0</v>
      </c>
      <c r="L110" s="72">
        <f t="shared" si="44"/>
        <v>0</v>
      </c>
      <c r="M110" s="67" t="str">
        <f>IFERROR(VLOOKUP(L110,【削除・変更不可】標準記録!$W$4:$X$54,2,TRUE()),"-")</f>
        <v>-</v>
      </c>
      <c r="N110" s="223">
        <v>1500</v>
      </c>
      <c r="O110" s="121"/>
      <c r="P110" s="119"/>
      <c r="Q110" s="119"/>
      <c r="R110" s="71">
        <f t="shared" si="45"/>
        <v>0</v>
      </c>
      <c r="S110" s="72">
        <f t="shared" si="46"/>
        <v>0</v>
      </c>
      <c r="T110" s="67" t="str">
        <f>IFERROR(VLOOKUP(S110,【削除・変更不可】標準記録!$Z$4:$AA$54,2,TRUE()),"-")</f>
        <v>-</v>
      </c>
      <c r="U110" s="122">
        <f t="shared" si="47"/>
        <v>0</v>
      </c>
      <c r="V110" s="76">
        <f t="shared" si="48"/>
        <v>0</v>
      </c>
      <c r="W110" s="67" t="str">
        <f>IFERROR(VLOOKUP(V110,【削除・変更不可】標準記録!$AC$4:$AD$54,2,TRUE()),"-")</f>
        <v>-</v>
      </c>
      <c r="X110" s="78"/>
      <c r="Y110" s="123"/>
      <c r="Z110" s="123"/>
      <c r="AA110" s="80" t="s">
        <v>52</v>
      </c>
      <c r="AB110" s="124" t="s">
        <v>52</v>
      </c>
      <c r="AC110" s="125"/>
      <c r="AD110" s="126"/>
    </row>
    <row r="111" spans="1:32" ht="16.5" customHeight="1">
      <c r="A111" s="62">
        <v>6</v>
      </c>
      <c r="B111" s="115" t="s">
        <v>131</v>
      </c>
      <c r="C111" s="78" t="s">
        <v>49</v>
      </c>
      <c r="D111" s="177"/>
      <c r="E111" s="117" t="str">
        <f t="shared" si="42"/>
        <v/>
      </c>
      <c r="F111" s="67">
        <f>DATEDIF(D111,基礎データ!$C$8,"Y")</f>
        <v>127</v>
      </c>
      <c r="G111" s="68" t="s">
        <v>126</v>
      </c>
      <c r="H111" s="118"/>
      <c r="I111" s="119"/>
      <c r="J111" s="119"/>
      <c r="K111" s="71">
        <f t="shared" si="43"/>
        <v>0</v>
      </c>
      <c r="L111" s="72">
        <f t="shared" si="44"/>
        <v>0</v>
      </c>
      <c r="M111" s="67" t="str">
        <f>IFERROR(VLOOKUP(L111,【削除・変更不可】標準記録!$W$4:$X$54,2,TRUE()),"-")</f>
        <v>-</v>
      </c>
      <c r="N111" s="223">
        <v>1500</v>
      </c>
      <c r="O111" s="121"/>
      <c r="P111" s="119"/>
      <c r="Q111" s="119"/>
      <c r="R111" s="71">
        <f t="shared" si="45"/>
        <v>0</v>
      </c>
      <c r="S111" s="72">
        <f t="shared" si="46"/>
        <v>0</v>
      </c>
      <c r="T111" s="67" t="str">
        <f>IFERROR(VLOOKUP(S111,【削除・変更不可】標準記録!$Z$4:$AA$54,2,TRUE()),"-")</f>
        <v>-</v>
      </c>
      <c r="U111" s="122">
        <f t="shared" si="47"/>
        <v>0</v>
      </c>
      <c r="V111" s="76">
        <f t="shared" si="48"/>
        <v>0</v>
      </c>
      <c r="W111" s="67" t="str">
        <f>IFERROR(VLOOKUP(V111,【削除・変更不可】標準記録!$AC$4:$AD$54,2,TRUE()),"-")</f>
        <v>-</v>
      </c>
      <c r="X111" s="78"/>
      <c r="Y111" s="123"/>
      <c r="Z111" s="123"/>
      <c r="AA111" s="80" t="s">
        <v>52</v>
      </c>
      <c r="AB111" s="124" t="s">
        <v>52</v>
      </c>
      <c r="AC111" s="128"/>
      <c r="AD111" s="126"/>
    </row>
    <row r="112" spans="1:32" ht="16.5" customHeight="1">
      <c r="A112" s="62">
        <v>7</v>
      </c>
      <c r="B112" s="115" t="s">
        <v>132</v>
      </c>
      <c r="C112" s="78" t="s">
        <v>49</v>
      </c>
      <c r="D112" s="177"/>
      <c r="E112" s="117" t="str">
        <f t="shared" si="42"/>
        <v/>
      </c>
      <c r="F112" s="67">
        <f>DATEDIF(D112,基礎データ!$C$8,"Y")</f>
        <v>127</v>
      </c>
      <c r="G112" s="68" t="s">
        <v>126</v>
      </c>
      <c r="H112" s="118"/>
      <c r="I112" s="119"/>
      <c r="J112" s="119"/>
      <c r="K112" s="71">
        <f t="shared" si="43"/>
        <v>0</v>
      </c>
      <c r="L112" s="72">
        <f t="shared" si="44"/>
        <v>0</v>
      </c>
      <c r="M112" s="67" t="str">
        <f>IFERROR(VLOOKUP(L112,【削除・変更不可】標準記録!$W$4:$X$54,2,TRUE()),"-")</f>
        <v>-</v>
      </c>
      <c r="N112" s="223">
        <v>1500</v>
      </c>
      <c r="O112" s="121"/>
      <c r="P112" s="119"/>
      <c r="Q112" s="119"/>
      <c r="R112" s="71">
        <f t="shared" si="45"/>
        <v>0</v>
      </c>
      <c r="S112" s="72">
        <f t="shared" si="46"/>
        <v>0</v>
      </c>
      <c r="T112" s="67" t="str">
        <f>IFERROR(VLOOKUP(S112,【削除・変更不可】標準記録!$Z$4:$AA$54,2,TRUE()),"-")</f>
        <v>-</v>
      </c>
      <c r="U112" s="122">
        <f t="shared" si="47"/>
        <v>0</v>
      </c>
      <c r="V112" s="76">
        <f t="shared" si="48"/>
        <v>0</v>
      </c>
      <c r="W112" s="67" t="str">
        <f>IFERROR(VLOOKUP(V112,【削除・変更不可】標準記録!$AC$4:$AD$54,2,TRUE()),"-")</f>
        <v>-</v>
      </c>
      <c r="X112" s="78"/>
      <c r="Y112" s="123"/>
      <c r="Z112" s="123"/>
      <c r="AA112" s="80" t="s">
        <v>52</v>
      </c>
      <c r="AB112" s="124" t="s">
        <v>52</v>
      </c>
      <c r="AC112" s="125"/>
      <c r="AD112" s="126"/>
    </row>
    <row r="113" spans="1:30" ht="16.5" customHeight="1">
      <c r="A113" s="62">
        <v>8</v>
      </c>
      <c r="B113" s="115" t="s">
        <v>133</v>
      </c>
      <c r="C113" s="78" t="s">
        <v>49</v>
      </c>
      <c r="D113" s="177"/>
      <c r="E113" s="117" t="str">
        <f t="shared" si="42"/>
        <v/>
      </c>
      <c r="F113" s="67">
        <f>DATEDIF(D113,基礎データ!$C$8,"Y")</f>
        <v>127</v>
      </c>
      <c r="G113" s="68" t="s">
        <v>126</v>
      </c>
      <c r="H113" s="118"/>
      <c r="I113" s="119"/>
      <c r="J113" s="119"/>
      <c r="K113" s="71">
        <f t="shared" si="43"/>
        <v>0</v>
      </c>
      <c r="L113" s="72">
        <f t="shared" si="44"/>
        <v>0</v>
      </c>
      <c r="M113" s="67" t="str">
        <f>IFERROR(VLOOKUP(L113,【削除・変更不可】標準記録!$W$4:$X$54,2,TRUE()),"-")</f>
        <v>-</v>
      </c>
      <c r="N113" s="223">
        <v>1500</v>
      </c>
      <c r="O113" s="121"/>
      <c r="P113" s="119"/>
      <c r="Q113" s="119"/>
      <c r="R113" s="71">
        <f t="shared" si="45"/>
        <v>0</v>
      </c>
      <c r="S113" s="72">
        <f t="shared" si="46"/>
        <v>0</v>
      </c>
      <c r="T113" s="67" t="str">
        <f>IFERROR(VLOOKUP(S113,【削除・変更不可】標準記録!$Z$4:$AA$54,2,TRUE()),"-")</f>
        <v>-</v>
      </c>
      <c r="U113" s="122">
        <f t="shared" si="47"/>
        <v>0</v>
      </c>
      <c r="V113" s="76">
        <f t="shared" si="48"/>
        <v>0</v>
      </c>
      <c r="W113" s="67" t="str">
        <f>IFERROR(VLOOKUP(V113,【削除・変更不可】標準記録!$AC$4:$AD$54,2,TRUE()),"-")</f>
        <v>-</v>
      </c>
      <c r="X113" s="78"/>
      <c r="Y113" s="123"/>
      <c r="Z113" s="123"/>
      <c r="AA113" s="80" t="s">
        <v>52</v>
      </c>
      <c r="AB113" s="124" t="s">
        <v>52</v>
      </c>
      <c r="AC113" s="128"/>
      <c r="AD113" s="126"/>
    </row>
    <row r="114" spans="1:30" ht="16.5" customHeight="1">
      <c r="A114" s="62">
        <v>9</v>
      </c>
      <c r="B114" s="115" t="s">
        <v>134</v>
      </c>
      <c r="C114" s="78" t="s">
        <v>49</v>
      </c>
      <c r="D114" s="230"/>
      <c r="E114" s="117" t="str">
        <f t="shared" si="42"/>
        <v/>
      </c>
      <c r="F114" s="67">
        <f>DATEDIF(D114,基礎データ!$C$8,"Y")</f>
        <v>127</v>
      </c>
      <c r="G114" s="68" t="s">
        <v>126</v>
      </c>
      <c r="H114" s="227"/>
      <c r="I114" s="228"/>
      <c r="J114" s="228"/>
      <c r="K114" s="71">
        <f t="shared" si="43"/>
        <v>0</v>
      </c>
      <c r="L114" s="72">
        <f t="shared" si="44"/>
        <v>0</v>
      </c>
      <c r="M114" s="67" t="str">
        <f>IFERROR(VLOOKUP(L114,【削除・変更不可】標準記録!$W$4:$X$54,2,TRUE()),"-")</f>
        <v>-</v>
      </c>
      <c r="N114" s="223">
        <v>1500</v>
      </c>
      <c r="O114" s="229"/>
      <c r="P114" s="228"/>
      <c r="Q114" s="228"/>
      <c r="R114" s="71">
        <f t="shared" si="45"/>
        <v>0</v>
      </c>
      <c r="S114" s="72">
        <f t="shared" si="46"/>
        <v>0</v>
      </c>
      <c r="T114" s="67" t="str">
        <f>IFERROR(VLOOKUP(S114,【削除・変更不可】標準記録!$Z$4:$AA$54,2,TRUE()),"-")</f>
        <v>-</v>
      </c>
      <c r="U114" s="122">
        <f t="shared" si="47"/>
        <v>0</v>
      </c>
      <c r="V114" s="76">
        <f t="shared" si="48"/>
        <v>0</v>
      </c>
      <c r="W114" s="67" t="str">
        <f>IFERROR(VLOOKUP(V114,【削除・変更不可】標準記録!$AC$4:$AD$54,2,TRUE()),"-")</f>
        <v>-</v>
      </c>
      <c r="X114" s="78"/>
      <c r="Y114" s="123"/>
      <c r="Z114" s="123"/>
      <c r="AA114" s="80" t="s">
        <v>52</v>
      </c>
      <c r="AB114" s="124" t="s">
        <v>52</v>
      </c>
      <c r="AC114" s="125"/>
      <c r="AD114" s="126"/>
    </row>
    <row r="115" spans="1:30" ht="16.5" customHeight="1">
      <c r="A115" s="62">
        <v>10</v>
      </c>
      <c r="B115" s="115" t="s">
        <v>135</v>
      </c>
      <c r="C115" s="78" t="s">
        <v>49</v>
      </c>
      <c r="D115" s="230"/>
      <c r="E115" s="117" t="str">
        <f t="shared" si="42"/>
        <v/>
      </c>
      <c r="F115" s="67">
        <f>DATEDIF(D115,基礎データ!$C$8,"Y")</f>
        <v>127</v>
      </c>
      <c r="G115" s="68" t="s">
        <v>126</v>
      </c>
      <c r="H115" s="227"/>
      <c r="I115" s="228"/>
      <c r="J115" s="228"/>
      <c r="K115" s="71">
        <f t="shared" si="43"/>
        <v>0</v>
      </c>
      <c r="L115" s="72">
        <f t="shared" si="44"/>
        <v>0</v>
      </c>
      <c r="M115" s="67" t="str">
        <f>IFERROR(VLOOKUP(L115,【削除・変更不可】標準記録!$W$4:$X$54,2,TRUE()),"-")</f>
        <v>-</v>
      </c>
      <c r="N115" s="223">
        <v>1500</v>
      </c>
      <c r="O115" s="229"/>
      <c r="P115" s="228"/>
      <c r="Q115" s="228"/>
      <c r="R115" s="71">
        <f t="shared" si="45"/>
        <v>0</v>
      </c>
      <c r="S115" s="72">
        <f t="shared" si="46"/>
        <v>0</v>
      </c>
      <c r="T115" s="67" t="str">
        <f>IFERROR(VLOOKUP(S115,【削除・変更不可】標準記録!$Z$4:$AA$54,2,TRUE()),"-")</f>
        <v>-</v>
      </c>
      <c r="U115" s="122">
        <f t="shared" si="47"/>
        <v>0</v>
      </c>
      <c r="V115" s="76">
        <f t="shared" si="48"/>
        <v>0</v>
      </c>
      <c r="W115" s="67" t="str">
        <f>IFERROR(VLOOKUP(V115,【削除・変更不可】標準記録!$AC$4:$AD$54,2,TRUE()),"-")</f>
        <v>-</v>
      </c>
      <c r="X115" s="78"/>
      <c r="Y115" s="123"/>
      <c r="Z115" s="123"/>
      <c r="AA115" s="80" t="s">
        <v>52</v>
      </c>
      <c r="AB115" s="124" t="s">
        <v>52</v>
      </c>
      <c r="AC115" s="128"/>
      <c r="AD115" s="126"/>
    </row>
    <row r="116" spans="1:30" ht="16.5" customHeight="1">
      <c r="A116" s="62">
        <v>11</v>
      </c>
      <c r="B116" s="115" t="s">
        <v>136</v>
      </c>
      <c r="C116" s="78" t="s">
        <v>49</v>
      </c>
      <c r="D116" s="230"/>
      <c r="E116" s="117" t="str">
        <f t="shared" si="42"/>
        <v/>
      </c>
      <c r="F116" s="67">
        <f>DATEDIF(D116,基礎データ!$C$8,"Y")</f>
        <v>127</v>
      </c>
      <c r="G116" s="68" t="s">
        <v>126</v>
      </c>
      <c r="H116" s="227"/>
      <c r="I116" s="228"/>
      <c r="J116" s="228"/>
      <c r="K116" s="71">
        <f t="shared" si="43"/>
        <v>0</v>
      </c>
      <c r="L116" s="72">
        <f t="shared" si="44"/>
        <v>0</v>
      </c>
      <c r="M116" s="67" t="str">
        <f>IFERROR(VLOOKUP(L116,【削除・変更不可】標準記録!$W$4:$X$54,2,TRUE()),"-")</f>
        <v>-</v>
      </c>
      <c r="N116" s="223">
        <v>1500</v>
      </c>
      <c r="O116" s="229"/>
      <c r="P116" s="228"/>
      <c r="Q116" s="228"/>
      <c r="R116" s="71">
        <f t="shared" si="45"/>
        <v>0</v>
      </c>
      <c r="S116" s="72">
        <f t="shared" si="46"/>
        <v>0</v>
      </c>
      <c r="T116" s="67" t="str">
        <f>IFERROR(VLOOKUP(S116,【削除・変更不可】標準記録!$Z$4:$AA$54,2,TRUE()),"-")</f>
        <v>-</v>
      </c>
      <c r="U116" s="122">
        <f t="shared" si="47"/>
        <v>0</v>
      </c>
      <c r="V116" s="76">
        <f t="shared" si="48"/>
        <v>0</v>
      </c>
      <c r="W116" s="67" t="str">
        <f>IFERROR(VLOOKUP(V116,【削除・変更不可】標準記録!$AC$4:$AD$54,2,TRUE()),"-")</f>
        <v>-</v>
      </c>
      <c r="X116" s="78"/>
      <c r="Y116" s="123"/>
      <c r="Z116" s="123"/>
      <c r="AA116" s="80" t="s">
        <v>52</v>
      </c>
      <c r="AB116" s="124" t="s">
        <v>52</v>
      </c>
      <c r="AC116" s="125"/>
      <c r="AD116" s="126"/>
    </row>
    <row r="117" spans="1:30" ht="16.5" customHeight="1">
      <c r="A117" s="62">
        <v>12</v>
      </c>
      <c r="B117" s="115" t="s">
        <v>137</v>
      </c>
      <c r="C117" s="78" t="s">
        <v>49</v>
      </c>
      <c r="D117" s="230"/>
      <c r="E117" s="117" t="str">
        <f t="shared" si="42"/>
        <v/>
      </c>
      <c r="F117" s="67">
        <f>DATEDIF(D117,基礎データ!$C$8,"Y")</f>
        <v>127</v>
      </c>
      <c r="G117" s="68" t="s">
        <v>126</v>
      </c>
      <c r="H117" s="227"/>
      <c r="I117" s="228"/>
      <c r="J117" s="228"/>
      <c r="K117" s="71">
        <f t="shared" si="43"/>
        <v>0</v>
      </c>
      <c r="L117" s="72">
        <f t="shared" si="44"/>
        <v>0</v>
      </c>
      <c r="M117" s="67" t="str">
        <f>IFERROR(VLOOKUP(L117,【削除・変更不可】標準記録!$W$4:$X$54,2,TRUE()),"-")</f>
        <v>-</v>
      </c>
      <c r="N117" s="223">
        <v>1500</v>
      </c>
      <c r="O117" s="229"/>
      <c r="P117" s="228"/>
      <c r="Q117" s="228"/>
      <c r="R117" s="71">
        <f t="shared" si="45"/>
        <v>0</v>
      </c>
      <c r="S117" s="72">
        <f t="shared" si="46"/>
        <v>0</v>
      </c>
      <c r="T117" s="67" t="str">
        <f>IFERROR(VLOOKUP(S117,【削除・変更不可】標準記録!$Z$4:$AA$54,2,TRUE()),"-")</f>
        <v>-</v>
      </c>
      <c r="U117" s="122">
        <f t="shared" si="47"/>
        <v>0</v>
      </c>
      <c r="V117" s="76">
        <f t="shared" si="48"/>
        <v>0</v>
      </c>
      <c r="W117" s="67" t="str">
        <f>IFERROR(VLOOKUP(V117,【削除・変更不可】標準記録!$AC$4:$AD$54,2,TRUE()),"-")</f>
        <v>-</v>
      </c>
      <c r="X117" s="78"/>
      <c r="Y117" s="123"/>
      <c r="Z117" s="123"/>
      <c r="AA117" s="80" t="s">
        <v>52</v>
      </c>
      <c r="AB117" s="124" t="s">
        <v>52</v>
      </c>
      <c r="AC117" s="128"/>
      <c r="AD117" s="126"/>
    </row>
    <row r="118" spans="1:30" ht="16.5" customHeight="1">
      <c r="A118" s="62">
        <v>13</v>
      </c>
      <c r="B118" s="115" t="s">
        <v>138</v>
      </c>
      <c r="C118" s="78" t="s">
        <v>49</v>
      </c>
      <c r="D118" s="177"/>
      <c r="E118" s="117" t="str">
        <f t="shared" si="42"/>
        <v/>
      </c>
      <c r="F118" s="67">
        <f>DATEDIF(D118,基礎データ!$C$8,"Y")</f>
        <v>127</v>
      </c>
      <c r="G118" s="68" t="s">
        <v>126</v>
      </c>
      <c r="H118" s="118"/>
      <c r="I118" s="119"/>
      <c r="J118" s="119"/>
      <c r="K118" s="71">
        <f t="shared" si="43"/>
        <v>0</v>
      </c>
      <c r="L118" s="72">
        <f t="shared" si="44"/>
        <v>0</v>
      </c>
      <c r="M118" s="67" t="str">
        <f>IFERROR(VLOOKUP(L118,【削除・変更不可】標準記録!$W$4:$X$54,2,TRUE()),"-")</f>
        <v>-</v>
      </c>
      <c r="N118" s="223">
        <v>1500</v>
      </c>
      <c r="O118" s="121"/>
      <c r="P118" s="119"/>
      <c r="Q118" s="119"/>
      <c r="R118" s="71">
        <f t="shared" si="45"/>
        <v>0</v>
      </c>
      <c r="S118" s="72">
        <f t="shared" si="46"/>
        <v>0</v>
      </c>
      <c r="T118" s="67" t="str">
        <f>IFERROR(VLOOKUP(S118,【削除・変更不可】標準記録!$Z$4:$AA$54,2,TRUE()),"-")</f>
        <v>-</v>
      </c>
      <c r="U118" s="122">
        <f t="shared" si="47"/>
        <v>0</v>
      </c>
      <c r="V118" s="76">
        <f t="shared" si="48"/>
        <v>0</v>
      </c>
      <c r="W118" s="67" t="str">
        <f>IFERROR(VLOOKUP(V118,【削除・変更不可】標準記録!$AC$4:$AD$54,2,TRUE()),"-")</f>
        <v>-</v>
      </c>
      <c r="X118" s="78"/>
      <c r="Y118" s="123"/>
      <c r="Z118" s="123"/>
      <c r="AA118" s="80" t="s">
        <v>52</v>
      </c>
      <c r="AB118" s="124" t="s">
        <v>52</v>
      </c>
      <c r="AC118" s="125"/>
      <c r="AD118" s="126"/>
    </row>
    <row r="119" spans="1:30" ht="16.5" customHeight="1">
      <c r="A119" s="62">
        <v>14</v>
      </c>
      <c r="B119" s="115" t="s">
        <v>139</v>
      </c>
      <c r="C119" s="78" t="s">
        <v>49</v>
      </c>
      <c r="D119" s="177"/>
      <c r="E119" s="117" t="str">
        <f t="shared" si="42"/>
        <v/>
      </c>
      <c r="F119" s="67">
        <f>DATEDIF(D119,基礎データ!$C$8,"Y")</f>
        <v>127</v>
      </c>
      <c r="G119" s="68" t="s">
        <v>126</v>
      </c>
      <c r="H119" s="118"/>
      <c r="I119" s="119"/>
      <c r="J119" s="119"/>
      <c r="K119" s="71">
        <f t="shared" si="43"/>
        <v>0</v>
      </c>
      <c r="L119" s="72">
        <f t="shared" si="44"/>
        <v>0</v>
      </c>
      <c r="M119" s="67" t="str">
        <f>IFERROR(VLOOKUP(L119,【削除・変更不可】標準記録!$W$4:$X$54,2,TRUE()),"-")</f>
        <v>-</v>
      </c>
      <c r="N119" s="223">
        <v>1500</v>
      </c>
      <c r="O119" s="121"/>
      <c r="P119" s="119"/>
      <c r="Q119" s="119"/>
      <c r="R119" s="71">
        <f t="shared" si="45"/>
        <v>0</v>
      </c>
      <c r="S119" s="72">
        <f t="shared" si="46"/>
        <v>0</v>
      </c>
      <c r="T119" s="67" t="str">
        <f>IFERROR(VLOOKUP(S119,【削除・変更不可】標準記録!$Z$4:$AA$54,2,TRUE()),"-")</f>
        <v>-</v>
      </c>
      <c r="U119" s="122">
        <f t="shared" si="47"/>
        <v>0</v>
      </c>
      <c r="V119" s="76">
        <f t="shared" si="48"/>
        <v>0</v>
      </c>
      <c r="W119" s="67" t="str">
        <f>IFERROR(VLOOKUP(V119,【削除・変更不可】標準記録!$AC$4:$AD$54,2,TRUE()),"-")</f>
        <v>-</v>
      </c>
      <c r="X119" s="78"/>
      <c r="Y119" s="123"/>
      <c r="Z119" s="123"/>
      <c r="AA119" s="80" t="s">
        <v>52</v>
      </c>
      <c r="AB119" s="124" t="s">
        <v>52</v>
      </c>
      <c r="AC119" s="128"/>
      <c r="AD119" s="126"/>
    </row>
    <row r="120" spans="1:30" ht="16.5" customHeight="1">
      <c r="A120" s="62">
        <v>15</v>
      </c>
      <c r="B120" s="115" t="s">
        <v>140</v>
      </c>
      <c r="C120" s="78" t="s">
        <v>49</v>
      </c>
      <c r="D120" s="177"/>
      <c r="E120" s="117" t="str">
        <f t="shared" si="42"/>
        <v/>
      </c>
      <c r="F120" s="67">
        <f>DATEDIF(D120,基礎データ!$C$8,"Y")</f>
        <v>127</v>
      </c>
      <c r="G120" s="68" t="s">
        <v>126</v>
      </c>
      <c r="H120" s="118"/>
      <c r="I120" s="119"/>
      <c r="J120" s="119"/>
      <c r="K120" s="71">
        <f t="shared" si="43"/>
        <v>0</v>
      </c>
      <c r="L120" s="72">
        <f t="shared" si="44"/>
        <v>0</v>
      </c>
      <c r="M120" s="67" t="str">
        <f>IFERROR(VLOOKUP(L120,【削除・変更不可】標準記録!$W$4:$X$54,2,TRUE()),"-")</f>
        <v>-</v>
      </c>
      <c r="N120" s="223">
        <v>1500</v>
      </c>
      <c r="O120" s="121"/>
      <c r="P120" s="119"/>
      <c r="Q120" s="119"/>
      <c r="R120" s="71">
        <f t="shared" si="45"/>
        <v>0</v>
      </c>
      <c r="S120" s="72">
        <f t="shared" si="46"/>
        <v>0</v>
      </c>
      <c r="T120" s="67" t="str">
        <f>IFERROR(VLOOKUP(S120,【削除・変更不可】標準記録!$Z$4:$AA$54,2,TRUE()),"-")</f>
        <v>-</v>
      </c>
      <c r="U120" s="122">
        <f t="shared" si="47"/>
        <v>0</v>
      </c>
      <c r="V120" s="76">
        <f t="shared" si="48"/>
        <v>0</v>
      </c>
      <c r="W120" s="67" t="str">
        <f>IFERROR(VLOOKUP(V120,【削除・変更不可】標準記録!$AC$4:$AD$54,2,TRUE()),"-")</f>
        <v>-</v>
      </c>
      <c r="X120" s="78"/>
      <c r="Y120" s="123"/>
      <c r="Z120" s="123"/>
      <c r="AA120" s="80" t="s">
        <v>52</v>
      </c>
      <c r="AB120" s="124" t="s">
        <v>52</v>
      </c>
      <c r="AC120" s="125"/>
      <c r="AD120" s="126"/>
    </row>
    <row r="121" spans="1:30" ht="16.5" customHeight="1">
      <c r="A121" s="62">
        <v>16</v>
      </c>
      <c r="B121" s="115" t="s">
        <v>141</v>
      </c>
      <c r="C121" s="78" t="s">
        <v>49</v>
      </c>
      <c r="D121" s="177"/>
      <c r="E121" s="117" t="str">
        <f t="shared" si="42"/>
        <v/>
      </c>
      <c r="F121" s="67">
        <f>DATEDIF(D121,基礎データ!$C$8,"Y")</f>
        <v>127</v>
      </c>
      <c r="G121" s="68" t="s">
        <v>126</v>
      </c>
      <c r="H121" s="118"/>
      <c r="I121" s="119"/>
      <c r="J121" s="119"/>
      <c r="K121" s="71">
        <f t="shared" si="43"/>
        <v>0</v>
      </c>
      <c r="L121" s="72">
        <f t="shared" si="44"/>
        <v>0</v>
      </c>
      <c r="M121" s="67" t="str">
        <f>IFERROR(VLOOKUP(L121,【削除・変更不可】標準記録!$W$4:$X$54,2,TRUE()),"-")</f>
        <v>-</v>
      </c>
      <c r="N121" s="223">
        <v>1500</v>
      </c>
      <c r="O121" s="121"/>
      <c r="P121" s="119"/>
      <c r="Q121" s="119"/>
      <c r="R121" s="71">
        <f t="shared" si="45"/>
        <v>0</v>
      </c>
      <c r="S121" s="72">
        <f t="shared" si="46"/>
        <v>0</v>
      </c>
      <c r="T121" s="67" t="str">
        <f>IFERROR(VLOOKUP(S121,【削除・変更不可】標準記録!$Z$4:$AA$54,2,TRUE()),"-")</f>
        <v>-</v>
      </c>
      <c r="U121" s="122">
        <f t="shared" si="47"/>
        <v>0</v>
      </c>
      <c r="V121" s="76">
        <f t="shared" si="48"/>
        <v>0</v>
      </c>
      <c r="W121" s="67" t="str">
        <f>IFERROR(VLOOKUP(V121,【削除・変更不可】標準記録!$AC$4:$AD$54,2,TRUE()),"-")</f>
        <v>-</v>
      </c>
      <c r="X121" s="78"/>
      <c r="Y121" s="123"/>
      <c r="Z121" s="123"/>
      <c r="AA121" s="80" t="s">
        <v>52</v>
      </c>
      <c r="AB121" s="124" t="s">
        <v>52</v>
      </c>
      <c r="AC121" s="128"/>
      <c r="AD121" s="126"/>
    </row>
    <row r="122" spans="1:30" ht="16.5" customHeight="1">
      <c r="A122" s="62">
        <v>17</v>
      </c>
      <c r="B122" s="115" t="s">
        <v>142</v>
      </c>
      <c r="C122" s="78" t="s">
        <v>49</v>
      </c>
      <c r="D122" s="230"/>
      <c r="E122" s="117" t="str">
        <f t="shared" si="42"/>
        <v/>
      </c>
      <c r="F122" s="67">
        <f>DATEDIF(D122,基礎データ!$C$8,"Y")</f>
        <v>127</v>
      </c>
      <c r="G122" s="68" t="s">
        <v>126</v>
      </c>
      <c r="H122" s="227"/>
      <c r="I122" s="228"/>
      <c r="J122" s="228"/>
      <c r="K122" s="71">
        <f t="shared" si="43"/>
        <v>0</v>
      </c>
      <c r="L122" s="72">
        <f t="shared" si="44"/>
        <v>0</v>
      </c>
      <c r="M122" s="67" t="str">
        <f>IFERROR(VLOOKUP(L122,【削除・変更不可】標準記録!$W$4:$X$54,2,TRUE()),"-")</f>
        <v>-</v>
      </c>
      <c r="N122" s="223">
        <v>1500</v>
      </c>
      <c r="O122" s="229"/>
      <c r="P122" s="228"/>
      <c r="Q122" s="228"/>
      <c r="R122" s="71">
        <f t="shared" si="45"/>
        <v>0</v>
      </c>
      <c r="S122" s="72">
        <f t="shared" si="46"/>
        <v>0</v>
      </c>
      <c r="T122" s="67" t="str">
        <f>IFERROR(VLOOKUP(S122,【削除・変更不可】標準記録!$Z$4:$AA$54,2,TRUE()),"-")</f>
        <v>-</v>
      </c>
      <c r="U122" s="122">
        <f t="shared" si="47"/>
        <v>0</v>
      </c>
      <c r="V122" s="76">
        <f t="shared" si="48"/>
        <v>0</v>
      </c>
      <c r="W122" s="67" t="str">
        <f>IFERROR(VLOOKUP(V122,【削除・変更不可】標準記録!$AC$4:$AD$54,2,TRUE()),"-")</f>
        <v>-</v>
      </c>
      <c r="X122" s="78"/>
      <c r="Y122" s="123"/>
      <c r="Z122" s="123"/>
      <c r="AA122" s="80" t="s">
        <v>52</v>
      </c>
      <c r="AB122" s="124" t="s">
        <v>52</v>
      </c>
      <c r="AC122" s="125"/>
      <c r="AD122" s="126"/>
    </row>
    <row r="123" spans="1:30" ht="16.5" customHeight="1">
      <c r="A123" s="62">
        <v>18</v>
      </c>
      <c r="B123" s="115" t="s">
        <v>143</v>
      </c>
      <c r="C123" s="78" t="s">
        <v>49</v>
      </c>
      <c r="D123" s="230"/>
      <c r="E123" s="117" t="str">
        <f t="shared" si="42"/>
        <v/>
      </c>
      <c r="F123" s="67">
        <f>DATEDIF(D123,基礎データ!$C$8,"Y")</f>
        <v>127</v>
      </c>
      <c r="G123" s="68" t="s">
        <v>126</v>
      </c>
      <c r="H123" s="227"/>
      <c r="I123" s="228"/>
      <c r="J123" s="228"/>
      <c r="K123" s="71">
        <f t="shared" si="43"/>
        <v>0</v>
      </c>
      <c r="L123" s="72">
        <f t="shared" si="44"/>
        <v>0</v>
      </c>
      <c r="M123" s="67" t="str">
        <f>IFERROR(VLOOKUP(L123,【削除・変更不可】標準記録!$W$4:$X$54,2,TRUE()),"-")</f>
        <v>-</v>
      </c>
      <c r="N123" s="223">
        <v>1500</v>
      </c>
      <c r="O123" s="229"/>
      <c r="P123" s="228"/>
      <c r="Q123" s="228"/>
      <c r="R123" s="71">
        <f t="shared" si="45"/>
        <v>0</v>
      </c>
      <c r="S123" s="72">
        <f t="shared" si="46"/>
        <v>0</v>
      </c>
      <c r="T123" s="67" t="str">
        <f>IFERROR(VLOOKUP(S123,【削除・変更不可】標準記録!$Z$4:$AA$54,2,TRUE()),"-")</f>
        <v>-</v>
      </c>
      <c r="U123" s="122">
        <f t="shared" si="47"/>
        <v>0</v>
      </c>
      <c r="V123" s="76">
        <f t="shared" si="48"/>
        <v>0</v>
      </c>
      <c r="W123" s="67" t="str">
        <f>IFERROR(VLOOKUP(V123,【削除・変更不可】標準記録!$AC$4:$AD$54,2,TRUE()),"-")</f>
        <v>-</v>
      </c>
      <c r="X123" s="78"/>
      <c r="Y123" s="123"/>
      <c r="Z123" s="123"/>
      <c r="AA123" s="80" t="s">
        <v>52</v>
      </c>
      <c r="AB123" s="124" t="s">
        <v>52</v>
      </c>
      <c r="AC123" s="128"/>
      <c r="AD123" s="126"/>
    </row>
    <row r="124" spans="1:30" ht="16.5" customHeight="1">
      <c r="A124" s="62">
        <v>19</v>
      </c>
      <c r="B124" s="115" t="s">
        <v>144</v>
      </c>
      <c r="C124" s="78" t="s">
        <v>49</v>
      </c>
      <c r="D124" s="230"/>
      <c r="E124" s="117" t="str">
        <f t="shared" si="42"/>
        <v/>
      </c>
      <c r="F124" s="67">
        <f>DATEDIF(D124,基礎データ!$C$8,"Y")</f>
        <v>127</v>
      </c>
      <c r="G124" s="68" t="s">
        <v>126</v>
      </c>
      <c r="H124" s="227"/>
      <c r="I124" s="228"/>
      <c r="J124" s="228"/>
      <c r="K124" s="71">
        <f t="shared" si="43"/>
        <v>0</v>
      </c>
      <c r="L124" s="72">
        <f t="shared" si="44"/>
        <v>0</v>
      </c>
      <c r="M124" s="67" t="str">
        <f>IFERROR(VLOOKUP(L124,【削除・変更不可】標準記録!$W$4:$X$54,2,TRUE()),"-")</f>
        <v>-</v>
      </c>
      <c r="N124" s="223">
        <v>1500</v>
      </c>
      <c r="O124" s="229"/>
      <c r="P124" s="228"/>
      <c r="Q124" s="228"/>
      <c r="R124" s="71">
        <f t="shared" si="45"/>
        <v>0</v>
      </c>
      <c r="S124" s="72">
        <f t="shared" si="46"/>
        <v>0</v>
      </c>
      <c r="T124" s="67" t="str">
        <f>IFERROR(VLOOKUP(S124,【削除・変更不可】標準記録!$Z$4:$AA$54,2,TRUE()),"-")</f>
        <v>-</v>
      </c>
      <c r="U124" s="122">
        <f t="shared" si="47"/>
        <v>0</v>
      </c>
      <c r="V124" s="76">
        <f t="shared" si="48"/>
        <v>0</v>
      </c>
      <c r="W124" s="67" t="str">
        <f>IFERROR(VLOOKUP(V124,【削除・変更不可】標準記録!$AC$4:$AD$54,2,TRUE()),"-")</f>
        <v>-</v>
      </c>
      <c r="X124" s="78"/>
      <c r="Y124" s="123"/>
      <c r="Z124" s="123"/>
      <c r="AA124" s="80" t="s">
        <v>52</v>
      </c>
      <c r="AB124" s="124" t="s">
        <v>52</v>
      </c>
      <c r="AC124" s="125"/>
      <c r="AD124" s="126"/>
    </row>
    <row r="125" spans="1:30" ht="16.5" customHeight="1">
      <c r="A125" s="62">
        <v>20</v>
      </c>
      <c r="B125" s="115" t="s">
        <v>145</v>
      </c>
      <c r="C125" s="78" t="s">
        <v>49</v>
      </c>
      <c r="D125" s="230"/>
      <c r="E125" s="117" t="str">
        <f t="shared" si="42"/>
        <v/>
      </c>
      <c r="F125" s="67">
        <f>DATEDIF(D125,基礎データ!$C$8,"Y")</f>
        <v>127</v>
      </c>
      <c r="G125" s="68" t="s">
        <v>126</v>
      </c>
      <c r="H125" s="227"/>
      <c r="I125" s="228"/>
      <c r="J125" s="228"/>
      <c r="K125" s="71">
        <f t="shared" si="43"/>
        <v>0</v>
      </c>
      <c r="L125" s="72">
        <f t="shared" si="44"/>
        <v>0</v>
      </c>
      <c r="M125" s="67" t="str">
        <f>IFERROR(VLOOKUP(L125,【削除・変更不可】標準記録!$W$4:$X$54,2,TRUE()),"-")</f>
        <v>-</v>
      </c>
      <c r="N125" s="223">
        <v>1500</v>
      </c>
      <c r="O125" s="229"/>
      <c r="P125" s="228"/>
      <c r="Q125" s="228"/>
      <c r="R125" s="71">
        <f t="shared" si="45"/>
        <v>0</v>
      </c>
      <c r="S125" s="72">
        <f t="shared" si="46"/>
        <v>0</v>
      </c>
      <c r="T125" s="67" t="str">
        <f>IFERROR(VLOOKUP(S125,【削除・変更不可】標準記録!$Z$4:$AA$54,2,TRUE()),"-")</f>
        <v>-</v>
      </c>
      <c r="U125" s="122">
        <f t="shared" si="47"/>
        <v>0</v>
      </c>
      <c r="V125" s="76">
        <f t="shared" si="48"/>
        <v>0</v>
      </c>
      <c r="W125" s="67" t="str">
        <f>IFERROR(VLOOKUP(V125,【削除・変更不可】標準記録!$AC$4:$AD$54,2,TRUE()),"-")</f>
        <v>-</v>
      </c>
      <c r="X125" s="78"/>
      <c r="Y125" s="123"/>
      <c r="Z125" s="123"/>
      <c r="AA125" s="80" t="s">
        <v>52</v>
      </c>
      <c r="AB125" s="124" t="s">
        <v>52</v>
      </c>
      <c r="AC125" s="128"/>
      <c r="AD125" s="126"/>
    </row>
    <row r="126" spans="1:30" ht="16.5" customHeight="1">
      <c r="A126" s="181"/>
      <c r="B126" s="182"/>
      <c r="C126" s="231"/>
      <c r="D126" s="184"/>
      <c r="E126" s="185"/>
      <c r="F126" s="130"/>
      <c r="G126" s="187"/>
      <c r="H126" s="188"/>
      <c r="I126" s="189"/>
      <c r="J126" s="189"/>
      <c r="K126" s="190"/>
      <c r="L126" s="191"/>
      <c r="M126" s="192"/>
      <c r="N126" s="182"/>
      <c r="O126" s="193"/>
      <c r="P126" s="189"/>
      <c r="Q126" s="189"/>
      <c r="R126" s="190"/>
      <c r="S126" s="191"/>
      <c r="T126" s="194"/>
      <c r="U126" s="195"/>
      <c r="V126" s="196"/>
      <c r="W126" s="182"/>
      <c r="X126" s="78"/>
      <c r="Y126" s="123"/>
      <c r="Z126" s="123"/>
      <c r="AA126" s="136"/>
      <c r="AB126" s="128"/>
      <c r="AC126" s="128"/>
      <c r="AD126" s="126"/>
    </row>
    <row r="127" spans="1:30" ht="16.5" customHeight="1">
      <c r="A127" s="38"/>
      <c r="B127" s="182"/>
      <c r="C127" s="231"/>
      <c r="D127" s="184"/>
      <c r="E127" s="185"/>
      <c r="F127" s="192"/>
      <c r="G127" s="187"/>
      <c r="H127" s="188"/>
      <c r="I127" s="189"/>
      <c r="J127" s="189"/>
      <c r="K127" s="190"/>
      <c r="L127" s="191"/>
      <c r="M127" s="192"/>
      <c r="N127" s="182"/>
      <c r="O127" s="193"/>
      <c r="P127" s="189"/>
      <c r="Q127" s="189"/>
      <c r="R127" s="190"/>
      <c r="S127" s="191"/>
      <c r="T127" s="194"/>
      <c r="U127" s="195"/>
      <c r="V127" s="196"/>
      <c r="W127" s="182"/>
      <c r="X127" s="153"/>
      <c r="Y127" s="154"/>
      <c r="Z127" s="154"/>
      <c r="AA127" s="155"/>
      <c r="AB127" s="156"/>
      <c r="AC127" s="156"/>
      <c r="AD127" s="157"/>
    </row>
    <row r="128" spans="1:30" ht="15.75" customHeight="1">
      <c r="A128" s="225" t="s">
        <v>146</v>
      </c>
      <c r="B128" s="202"/>
      <c r="C128" s="232"/>
      <c r="D128" s="204"/>
      <c r="E128" s="205"/>
      <c r="F128" s="212"/>
      <c r="G128" s="207"/>
      <c r="H128" s="208"/>
      <c r="I128" s="209"/>
      <c r="J128" s="209"/>
      <c r="K128" s="210"/>
      <c r="L128" s="211"/>
      <c r="M128" s="212"/>
      <c r="N128" s="202"/>
      <c r="O128" s="213"/>
      <c r="P128" s="209"/>
      <c r="Q128" s="209"/>
      <c r="R128" s="210"/>
      <c r="S128" s="211"/>
      <c r="T128" s="214"/>
      <c r="U128" s="215"/>
      <c r="V128" s="216"/>
      <c r="W128" s="202"/>
      <c r="X128" s="197"/>
      <c r="Y128" s="198"/>
      <c r="Z128" s="198"/>
      <c r="AA128" s="199"/>
      <c r="AB128" s="200"/>
      <c r="AC128" s="200"/>
      <c r="AD128" s="201"/>
    </row>
    <row r="129" spans="1:30" ht="15.75" customHeight="1">
      <c r="A129" s="62">
        <v>1</v>
      </c>
      <c r="B129" s="115" t="s">
        <v>147</v>
      </c>
      <c r="C129" s="64" t="s">
        <v>67</v>
      </c>
      <c r="D129" s="116"/>
      <c r="E129" s="117" t="str">
        <f t="shared" ref="E129:E148" si="49">IF(D129="","",YEAR(D129))</f>
        <v/>
      </c>
      <c r="F129" s="67">
        <f>DATEDIF(D129,基礎データ!$C$8,"Y")</f>
        <v>127</v>
      </c>
      <c r="G129" s="68" t="s">
        <v>126</v>
      </c>
      <c r="H129" s="118"/>
      <c r="I129" s="119"/>
      <c r="J129" s="119"/>
      <c r="K129" s="71">
        <f t="shared" ref="K129:K148" si="50">TIME(0,H129,I129)+J129/100/86400</f>
        <v>0</v>
      </c>
      <c r="L129" s="72">
        <f t="shared" ref="L129:L148" si="51">ROUND(K129*86400*100, 0)</f>
        <v>0</v>
      </c>
      <c r="M129" s="67" t="str">
        <f>IFERROR(VLOOKUP(L129,【削除・変更不可】標準記録!$AG$4:$AH$54,2,TRUE()),"-")</f>
        <v>-</v>
      </c>
      <c r="N129" s="223">
        <v>1500</v>
      </c>
      <c r="O129" s="121"/>
      <c r="P129" s="119"/>
      <c r="Q129" s="119"/>
      <c r="R129" s="71">
        <f t="shared" ref="R129:R148" si="52">TIME(0,O129,P129)+Q129/100/86400</f>
        <v>0</v>
      </c>
      <c r="S129" s="72">
        <f t="shared" ref="S129:S148" si="53">ROUND(R129*86400*100, 0)</f>
        <v>0</v>
      </c>
      <c r="T129" s="67" t="str">
        <f>IFERROR(VLOOKUP(S129,【削除・変更不可】標準記録!$AJ$4:$AK$54,2,TRUE()),"-")</f>
        <v>-</v>
      </c>
      <c r="U129" s="122">
        <f t="shared" ref="U129:U148" si="54">K129+R129</f>
        <v>0</v>
      </c>
      <c r="V129" s="76">
        <f t="shared" ref="V129:V148" si="55">L129+S129</f>
        <v>0</v>
      </c>
      <c r="W129" s="67" t="str">
        <f>IFERROR(VLOOKUP(V129,【削除・変更不可】標準記録!$AM$4:$AN$54,2,TRUE()),"-")</f>
        <v>-</v>
      </c>
      <c r="X129" s="78"/>
      <c r="Y129" s="123"/>
      <c r="Z129" s="123"/>
      <c r="AA129" s="80" t="s">
        <v>52</v>
      </c>
      <c r="AB129" s="124" t="s">
        <v>52</v>
      </c>
      <c r="AC129" s="125"/>
      <c r="AD129" s="126"/>
    </row>
    <row r="130" spans="1:30" ht="15.75" customHeight="1">
      <c r="A130" s="62">
        <v>2</v>
      </c>
      <c r="B130" s="115" t="s">
        <v>148</v>
      </c>
      <c r="C130" s="64" t="s">
        <v>67</v>
      </c>
      <c r="D130" s="177"/>
      <c r="E130" s="117" t="str">
        <f t="shared" si="49"/>
        <v/>
      </c>
      <c r="F130" s="67">
        <f>DATEDIF(D130,基礎データ!$C$8,"Y")</f>
        <v>127</v>
      </c>
      <c r="G130" s="68" t="s">
        <v>126</v>
      </c>
      <c r="H130" s="118"/>
      <c r="I130" s="119"/>
      <c r="J130" s="119"/>
      <c r="K130" s="71">
        <f t="shared" si="50"/>
        <v>0</v>
      </c>
      <c r="L130" s="72">
        <f t="shared" si="51"/>
        <v>0</v>
      </c>
      <c r="M130" s="67" t="str">
        <f>IFERROR(VLOOKUP(L130,【削除・変更不可】標準記録!$AG$4:$AH$54,2,TRUE()),"-")</f>
        <v>-</v>
      </c>
      <c r="N130" s="223">
        <v>1500</v>
      </c>
      <c r="O130" s="121"/>
      <c r="P130" s="119"/>
      <c r="Q130" s="119"/>
      <c r="R130" s="71">
        <f t="shared" si="52"/>
        <v>0</v>
      </c>
      <c r="S130" s="72">
        <f t="shared" si="53"/>
        <v>0</v>
      </c>
      <c r="T130" s="67" t="str">
        <f>IFERROR(VLOOKUP(S130,【削除・変更不可】標準記録!$AJ$4:$AK$54,2,TRUE()),"-")</f>
        <v>-</v>
      </c>
      <c r="U130" s="122">
        <f t="shared" si="54"/>
        <v>0</v>
      </c>
      <c r="V130" s="76">
        <f t="shared" si="55"/>
        <v>0</v>
      </c>
      <c r="W130" s="67" t="str">
        <f>IFERROR(VLOOKUP(V130,【削除・変更不可】標準記録!$AM$4:$AN$54,2,TRUE()),"-")</f>
        <v>-</v>
      </c>
      <c r="X130" s="78"/>
      <c r="Y130" s="123"/>
      <c r="Z130" s="123"/>
      <c r="AA130" s="80" t="s">
        <v>52</v>
      </c>
      <c r="AB130" s="124" t="s">
        <v>52</v>
      </c>
      <c r="AC130" s="128"/>
      <c r="AD130" s="126"/>
    </row>
    <row r="131" spans="1:30" ht="15.75" customHeight="1">
      <c r="A131" s="62">
        <v>3</v>
      </c>
      <c r="B131" s="115" t="s">
        <v>149</v>
      </c>
      <c r="C131" s="64" t="s">
        <v>67</v>
      </c>
      <c r="D131" s="177"/>
      <c r="E131" s="117" t="str">
        <f t="shared" si="49"/>
        <v/>
      </c>
      <c r="F131" s="67">
        <f>DATEDIF(D131,基礎データ!$C$8,"Y")</f>
        <v>127</v>
      </c>
      <c r="G131" s="68" t="s">
        <v>126</v>
      </c>
      <c r="H131" s="118"/>
      <c r="I131" s="119"/>
      <c r="J131" s="119"/>
      <c r="K131" s="71">
        <f t="shared" si="50"/>
        <v>0</v>
      </c>
      <c r="L131" s="72">
        <f t="shared" si="51"/>
        <v>0</v>
      </c>
      <c r="M131" s="67" t="str">
        <f>IFERROR(VLOOKUP(L131,【削除・変更不可】標準記録!$AG$4:$AH$54,2,TRUE()),"-")</f>
        <v>-</v>
      </c>
      <c r="N131" s="223">
        <v>1500</v>
      </c>
      <c r="O131" s="121"/>
      <c r="P131" s="119"/>
      <c r="Q131" s="119"/>
      <c r="R131" s="71">
        <f t="shared" si="52"/>
        <v>0</v>
      </c>
      <c r="S131" s="72">
        <f t="shared" si="53"/>
        <v>0</v>
      </c>
      <c r="T131" s="67" t="str">
        <f>IFERROR(VLOOKUP(S131,【削除・変更不可】標準記録!$AJ$4:$AK$54,2,TRUE()),"-")</f>
        <v>-</v>
      </c>
      <c r="U131" s="122">
        <f t="shared" si="54"/>
        <v>0</v>
      </c>
      <c r="V131" s="76">
        <f t="shared" si="55"/>
        <v>0</v>
      </c>
      <c r="W131" s="67" t="str">
        <f>IFERROR(VLOOKUP(V131,【削除・変更不可】標準記録!$AM$4:$AN$54,2,TRUE()),"-")</f>
        <v>-</v>
      </c>
      <c r="X131" s="78"/>
      <c r="Y131" s="123"/>
      <c r="Z131" s="123"/>
      <c r="AA131" s="80" t="s">
        <v>52</v>
      </c>
      <c r="AB131" s="124" t="s">
        <v>52</v>
      </c>
      <c r="AC131" s="125"/>
      <c r="AD131" s="126"/>
    </row>
    <row r="132" spans="1:30" ht="15.75" customHeight="1">
      <c r="A132" s="62">
        <v>4</v>
      </c>
      <c r="B132" s="115" t="s">
        <v>150</v>
      </c>
      <c r="C132" s="64" t="s">
        <v>67</v>
      </c>
      <c r="D132" s="177"/>
      <c r="E132" s="117" t="str">
        <f t="shared" si="49"/>
        <v/>
      </c>
      <c r="F132" s="67">
        <f>DATEDIF(D132,基礎データ!$C$8,"Y")</f>
        <v>127</v>
      </c>
      <c r="G132" s="68" t="s">
        <v>126</v>
      </c>
      <c r="H132" s="118"/>
      <c r="I132" s="119"/>
      <c r="J132" s="119"/>
      <c r="K132" s="71">
        <f t="shared" si="50"/>
        <v>0</v>
      </c>
      <c r="L132" s="72">
        <f t="shared" si="51"/>
        <v>0</v>
      </c>
      <c r="M132" s="67" t="str">
        <f>IFERROR(VLOOKUP(L132,【削除・変更不可】標準記録!$AG$4:$AH$54,2,TRUE()),"-")</f>
        <v>-</v>
      </c>
      <c r="N132" s="182">
        <v>1500</v>
      </c>
      <c r="O132" s="121"/>
      <c r="P132" s="119"/>
      <c r="Q132" s="119"/>
      <c r="R132" s="71">
        <f t="shared" si="52"/>
        <v>0</v>
      </c>
      <c r="S132" s="72">
        <f t="shared" si="53"/>
        <v>0</v>
      </c>
      <c r="T132" s="67" t="str">
        <f>IFERROR(VLOOKUP(S132,【削除・変更不可】標準記録!$AJ$4:$AK$54,2,TRUE()),"-")</f>
        <v>-</v>
      </c>
      <c r="U132" s="122">
        <f t="shared" si="54"/>
        <v>0</v>
      </c>
      <c r="V132" s="76">
        <f t="shared" si="55"/>
        <v>0</v>
      </c>
      <c r="W132" s="67" t="str">
        <f>IFERROR(VLOOKUP(V132,【削除・変更不可】標準記録!$AM$4:$AN$54,2,TRUE()),"-")</f>
        <v>-</v>
      </c>
      <c r="X132" s="78"/>
      <c r="Y132" s="123"/>
      <c r="Z132" s="123"/>
      <c r="AA132" s="80" t="s">
        <v>52</v>
      </c>
      <c r="AB132" s="124" t="s">
        <v>52</v>
      </c>
      <c r="AC132" s="128"/>
      <c r="AD132" s="126"/>
    </row>
    <row r="133" spans="1:30" ht="15.75" customHeight="1">
      <c r="A133" s="62">
        <v>5</v>
      </c>
      <c r="B133" s="115" t="s">
        <v>151</v>
      </c>
      <c r="C133" s="64" t="s">
        <v>67</v>
      </c>
      <c r="D133" s="177"/>
      <c r="E133" s="117" t="str">
        <f t="shared" si="49"/>
        <v/>
      </c>
      <c r="F133" s="67">
        <f>DATEDIF(D133,基礎データ!$C$8,"Y")</f>
        <v>127</v>
      </c>
      <c r="G133" s="68" t="s">
        <v>126</v>
      </c>
      <c r="H133" s="118"/>
      <c r="I133" s="119"/>
      <c r="J133" s="119"/>
      <c r="K133" s="71">
        <f t="shared" si="50"/>
        <v>0</v>
      </c>
      <c r="L133" s="72">
        <f t="shared" si="51"/>
        <v>0</v>
      </c>
      <c r="M133" s="67" t="str">
        <f>IFERROR(VLOOKUP(L133,【削除・変更不可】標準記録!$AG$4:$AH$54,2,TRUE()),"-")</f>
        <v>-</v>
      </c>
      <c r="N133" s="223">
        <v>1500</v>
      </c>
      <c r="O133" s="121"/>
      <c r="P133" s="119"/>
      <c r="Q133" s="119"/>
      <c r="R133" s="71">
        <f t="shared" si="52"/>
        <v>0</v>
      </c>
      <c r="S133" s="72">
        <f t="shared" si="53"/>
        <v>0</v>
      </c>
      <c r="T133" s="67" t="str">
        <f>IFERROR(VLOOKUP(S133,【削除・変更不可】標準記録!$AJ$4:$AK$54,2,TRUE()),"-")</f>
        <v>-</v>
      </c>
      <c r="U133" s="122">
        <f t="shared" si="54"/>
        <v>0</v>
      </c>
      <c r="V133" s="76">
        <f t="shared" si="55"/>
        <v>0</v>
      </c>
      <c r="W133" s="67" t="str">
        <f>IFERROR(VLOOKUP(V133,【削除・変更不可】標準記録!$AM$4:$AN$54,2,TRUE()),"-")</f>
        <v>-</v>
      </c>
      <c r="X133" s="78"/>
      <c r="Y133" s="123"/>
      <c r="Z133" s="123"/>
      <c r="AA133" s="80" t="s">
        <v>52</v>
      </c>
      <c r="AB133" s="124" t="s">
        <v>52</v>
      </c>
      <c r="AC133" s="125"/>
      <c r="AD133" s="126"/>
    </row>
    <row r="134" spans="1:30" ht="15.75" customHeight="1">
      <c r="A134" s="62">
        <v>6</v>
      </c>
      <c r="B134" s="115" t="s">
        <v>152</v>
      </c>
      <c r="C134" s="64" t="s">
        <v>67</v>
      </c>
      <c r="D134" s="177"/>
      <c r="E134" s="117" t="str">
        <f t="shared" si="49"/>
        <v/>
      </c>
      <c r="F134" s="67">
        <f>DATEDIF(D134,基礎データ!$C$8,"Y")</f>
        <v>127</v>
      </c>
      <c r="G134" s="68" t="s">
        <v>126</v>
      </c>
      <c r="H134" s="118"/>
      <c r="I134" s="119"/>
      <c r="J134" s="119"/>
      <c r="K134" s="71">
        <f t="shared" si="50"/>
        <v>0</v>
      </c>
      <c r="L134" s="72">
        <f t="shared" si="51"/>
        <v>0</v>
      </c>
      <c r="M134" s="67" t="str">
        <f>IFERROR(VLOOKUP(L134,【削除・変更不可】標準記録!$AG$4:$AH$54,2,TRUE()),"-")</f>
        <v>-</v>
      </c>
      <c r="N134" s="223">
        <v>1500</v>
      </c>
      <c r="O134" s="121"/>
      <c r="P134" s="119"/>
      <c r="Q134" s="119"/>
      <c r="R134" s="71">
        <f t="shared" si="52"/>
        <v>0</v>
      </c>
      <c r="S134" s="72">
        <f t="shared" si="53"/>
        <v>0</v>
      </c>
      <c r="T134" s="67" t="str">
        <f>IFERROR(VLOOKUP(S134,【削除・変更不可】標準記録!$AJ$4:$AK$54,2,TRUE()),"-")</f>
        <v>-</v>
      </c>
      <c r="U134" s="122">
        <f t="shared" si="54"/>
        <v>0</v>
      </c>
      <c r="V134" s="76">
        <f t="shared" si="55"/>
        <v>0</v>
      </c>
      <c r="W134" s="67" t="str">
        <f>IFERROR(VLOOKUP(V134,【削除・変更不可】標準記録!$AM$4:$AN$54,2,TRUE()),"-")</f>
        <v>-</v>
      </c>
      <c r="X134" s="78"/>
      <c r="Y134" s="123"/>
      <c r="Z134" s="123"/>
      <c r="AA134" s="80" t="s">
        <v>52</v>
      </c>
      <c r="AB134" s="124" t="s">
        <v>52</v>
      </c>
      <c r="AC134" s="128"/>
      <c r="AD134" s="126"/>
    </row>
    <row r="135" spans="1:30" ht="15.75" customHeight="1">
      <c r="A135" s="62">
        <v>7</v>
      </c>
      <c r="B135" s="115" t="s">
        <v>153</v>
      </c>
      <c r="C135" s="64" t="s">
        <v>67</v>
      </c>
      <c r="D135" s="177"/>
      <c r="E135" s="117" t="str">
        <f t="shared" si="49"/>
        <v/>
      </c>
      <c r="F135" s="67">
        <f>DATEDIF(D135,基礎データ!$C$8,"Y")</f>
        <v>127</v>
      </c>
      <c r="G135" s="68" t="s">
        <v>126</v>
      </c>
      <c r="H135" s="118"/>
      <c r="I135" s="119"/>
      <c r="J135" s="119"/>
      <c r="K135" s="71">
        <f t="shared" si="50"/>
        <v>0</v>
      </c>
      <c r="L135" s="72">
        <f t="shared" si="51"/>
        <v>0</v>
      </c>
      <c r="M135" s="67" t="str">
        <f>IFERROR(VLOOKUP(L135,【削除・変更不可】標準記録!$AG$4:$AH$54,2,TRUE()),"-")</f>
        <v>-</v>
      </c>
      <c r="N135" s="223">
        <v>1500</v>
      </c>
      <c r="O135" s="121"/>
      <c r="P135" s="119"/>
      <c r="Q135" s="119"/>
      <c r="R135" s="71">
        <f t="shared" si="52"/>
        <v>0</v>
      </c>
      <c r="S135" s="72">
        <f t="shared" si="53"/>
        <v>0</v>
      </c>
      <c r="T135" s="67" t="str">
        <f>IFERROR(VLOOKUP(S135,【削除・変更不可】標準記録!$AJ$4:$AK$54,2,TRUE()),"-")</f>
        <v>-</v>
      </c>
      <c r="U135" s="122">
        <f t="shared" si="54"/>
        <v>0</v>
      </c>
      <c r="V135" s="76">
        <f t="shared" si="55"/>
        <v>0</v>
      </c>
      <c r="W135" s="67" t="str">
        <f>IFERROR(VLOOKUP(V135,【削除・変更不可】標準記録!$AM$4:$AN$54,2,TRUE()),"-")</f>
        <v>-</v>
      </c>
      <c r="X135" s="78"/>
      <c r="Y135" s="123"/>
      <c r="Z135" s="123"/>
      <c r="AA135" s="80" t="s">
        <v>52</v>
      </c>
      <c r="AB135" s="124" t="s">
        <v>52</v>
      </c>
      <c r="AC135" s="125"/>
      <c r="AD135" s="126"/>
    </row>
    <row r="136" spans="1:30" ht="15.75" customHeight="1">
      <c r="A136" s="62">
        <v>8</v>
      </c>
      <c r="B136" s="115" t="s">
        <v>154</v>
      </c>
      <c r="C136" s="64" t="s">
        <v>67</v>
      </c>
      <c r="D136" s="177"/>
      <c r="E136" s="117" t="str">
        <f t="shared" si="49"/>
        <v/>
      </c>
      <c r="F136" s="67">
        <f>DATEDIF(D136,基礎データ!$C$8,"Y")</f>
        <v>127</v>
      </c>
      <c r="G136" s="68" t="s">
        <v>126</v>
      </c>
      <c r="H136" s="118"/>
      <c r="I136" s="119"/>
      <c r="J136" s="119"/>
      <c r="K136" s="71">
        <f t="shared" si="50"/>
        <v>0</v>
      </c>
      <c r="L136" s="72">
        <f t="shared" si="51"/>
        <v>0</v>
      </c>
      <c r="M136" s="67" t="str">
        <f>IFERROR(VLOOKUP(L136,【削除・変更不可】標準記録!$AG$4:$AH$54,2,TRUE()),"-")</f>
        <v>-</v>
      </c>
      <c r="N136" s="223">
        <v>1500</v>
      </c>
      <c r="O136" s="121"/>
      <c r="P136" s="119"/>
      <c r="Q136" s="119"/>
      <c r="R136" s="71">
        <f t="shared" si="52"/>
        <v>0</v>
      </c>
      <c r="S136" s="72">
        <f t="shared" si="53"/>
        <v>0</v>
      </c>
      <c r="T136" s="67" t="str">
        <f>IFERROR(VLOOKUP(S136,【削除・変更不可】標準記録!$AJ$4:$AK$54,2,TRUE()),"-")</f>
        <v>-</v>
      </c>
      <c r="U136" s="122">
        <f t="shared" si="54"/>
        <v>0</v>
      </c>
      <c r="V136" s="76">
        <f t="shared" si="55"/>
        <v>0</v>
      </c>
      <c r="W136" s="67" t="str">
        <f>IFERROR(VLOOKUP(V136,【削除・変更不可】標準記録!$AM$4:$AN$54,2,TRUE()),"-")</f>
        <v>-</v>
      </c>
      <c r="X136" s="78"/>
      <c r="Y136" s="123"/>
      <c r="Z136" s="123"/>
      <c r="AA136" s="80" t="s">
        <v>52</v>
      </c>
      <c r="AB136" s="124" t="s">
        <v>52</v>
      </c>
      <c r="AC136" s="128"/>
      <c r="AD136" s="126"/>
    </row>
    <row r="137" spans="1:30" ht="15.75" customHeight="1">
      <c r="A137" s="62">
        <v>9</v>
      </c>
      <c r="B137" s="115" t="s">
        <v>155</v>
      </c>
      <c r="C137" s="64" t="s">
        <v>67</v>
      </c>
      <c r="D137" s="177"/>
      <c r="E137" s="117" t="str">
        <f t="shared" si="49"/>
        <v/>
      </c>
      <c r="F137" s="67">
        <f>DATEDIF(D137,基礎データ!$C$8,"Y")</f>
        <v>127</v>
      </c>
      <c r="G137" s="68" t="s">
        <v>126</v>
      </c>
      <c r="H137" s="118"/>
      <c r="I137" s="119"/>
      <c r="J137" s="119"/>
      <c r="K137" s="71">
        <f t="shared" si="50"/>
        <v>0</v>
      </c>
      <c r="L137" s="72">
        <f t="shared" si="51"/>
        <v>0</v>
      </c>
      <c r="M137" s="67" t="str">
        <f>IFERROR(VLOOKUP(L137,【削除・変更不可】標準記録!$AG$4:$AH$54,2,TRUE()),"-")</f>
        <v>-</v>
      </c>
      <c r="N137" s="223">
        <v>1500</v>
      </c>
      <c r="O137" s="121"/>
      <c r="P137" s="119"/>
      <c r="Q137" s="119"/>
      <c r="R137" s="71">
        <f t="shared" si="52"/>
        <v>0</v>
      </c>
      <c r="S137" s="72">
        <f t="shared" si="53"/>
        <v>0</v>
      </c>
      <c r="T137" s="67" t="str">
        <f>IFERROR(VLOOKUP(S137,【削除・変更不可】標準記録!$AJ$4:$AK$54,2,TRUE()),"-")</f>
        <v>-</v>
      </c>
      <c r="U137" s="122">
        <f t="shared" si="54"/>
        <v>0</v>
      </c>
      <c r="V137" s="76">
        <f t="shared" si="55"/>
        <v>0</v>
      </c>
      <c r="W137" s="67" t="str">
        <f>IFERROR(VLOOKUP(V137,【削除・変更不可】標準記録!$AM$4:$AN$54,2,TRUE()),"-")</f>
        <v>-</v>
      </c>
      <c r="X137" s="78"/>
      <c r="Y137" s="123"/>
      <c r="Z137" s="123"/>
      <c r="AA137" s="80" t="s">
        <v>52</v>
      </c>
      <c r="AB137" s="124" t="s">
        <v>52</v>
      </c>
      <c r="AC137" s="125"/>
      <c r="AD137" s="126"/>
    </row>
    <row r="138" spans="1:30" ht="15.75" customHeight="1">
      <c r="A138" s="62">
        <v>10</v>
      </c>
      <c r="B138" s="115" t="s">
        <v>156</v>
      </c>
      <c r="C138" s="64" t="s">
        <v>67</v>
      </c>
      <c r="D138" s="177"/>
      <c r="E138" s="117" t="str">
        <f t="shared" si="49"/>
        <v/>
      </c>
      <c r="F138" s="67">
        <f>DATEDIF(D138,基礎データ!$C$8,"Y")</f>
        <v>127</v>
      </c>
      <c r="G138" s="68" t="s">
        <v>126</v>
      </c>
      <c r="H138" s="188"/>
      <c r="I138" s="189"/>
      <c r="J138" s="189"/>
      <c r="K138" s="71">
        <f t="shared" si="50"/>
        <v>0</v>
      </c>
      <c r="L138" s="72">
        <f t="shared" si="51"/>
        <v>0</v>
      </c>
      <c r="M138" s="67" t="str">
        <f>IFERROR(VLOOKUP(L138,【削除・変更不可】標準記録!$AG$4:$AH$54,2,TRUE()),"-")</f>
        <v>-</v>
      </c>
      <c r="N138" s="223">
        <v>1500</v>
      </c>
      <c r="O138" s="188"/>
      <c r="P138" s="189"/>
      <c r="Q138" s="189"/>
      <c r="R138" s="71">
        <f t="shared" si="52"/>
        <v>0</v>
      </c>
      <c r="S138" s="72">
        <f t="shared" si="53"/>
        <v>0</v>
      </c>
      <c r="T138" s="67" t="str">
        <f>IFERROR(VLOOKUP(S138,【削除・変更不可】標準記録!$AJ$4:$AK$54,2,TRUE()),"-")</f>
        <v>-</v>
      </c>
      <c r="U138" s="122">
        <f t="shared" si="54"/>
        <v>0</v>
      </c>
      <c r="V138" s="76">
        <f t="shared" si="55"/>
        <v>0</v>
      </c>
      <c r="W138" s="67" t="str">
        <f>IFERROR(VLOOKUP(V138,【削除・変更不可】標準記録!$AM$4:$AN$54,2,TRUE()),"-")</f>
        <v>-</v>
      </c>
      <c r="X138" s="78"/>
      <c r="Y138" s="123"/>
      <c r="Z138" s="123"/>
      <c r="AA138" s="80" t="s">
        <v>52</v>
      </c>
      <c r="AB138" s="124" t="s">
        <v>52</v>
      </c>
      <c r="AC138" s="128"/>
      <c r="AD138" s="126"/>
    </row>
    <row r="139" spans="1:30" ht="15.75" customHeight="1">
      <c r="A139" s="62">
        <v>11</v>
      </c>
      <c r="B139" s="115" t="s">
        <v>157</v>
      </c>
      <c r="C139" s="64" t="s">
        <v>67</v>
      </c>
      <c r="D139" s="177"/>
      <c r="E139" s="117" t="str">
        <f t="shared" si="49"/>
        <v/>
      </c>
      <c r="F139" s="67">
        <f>DATEDIF(D139,基礎データ!$C$8,"Y")</f>
        <v>127</v>
      </c>
      <c r="G139" s="68" t="s">
        <v>126</v>
      </c>
      <c r="H139" s="188"/>
      <c r="I139" s="189"/>
      <c r="J139" s="189"/>
      <c r="K139" s="71">
        <f t="shared" si="50"/>
        <v>0</v>
      </c>
      <c r="L139" s="72">
        <f t="shared" si="51"/>
        <v>0</v>
      </c>
      <c r="M139" s="67" t="str">
        <f>IFERROR(VLOOKUP(L139,【削除・変更不可】標準記録!$AG$4:$AH$54,2,TRUE()),"-")</f>
        <v>-</v>
      </c>
      <c r="N139" s="223">
        <v>1500</v>
      </c>
      <c r="O139" s="188"/>
      <c r="P139" s="189"/>
      <c r="Q139" s="189"/>
      <c r="R139" s="71">
        <f t="shared" si="52"/>
        <v>0</v>
      </c>
      <c r="S139" s="72">
        <f t="shared" si="53"/>
        <v>0</v>
      </c>
      <c r="T139" s="67" t="str">
        <f>IFERROR(VLOOKUP(S139,【削除・変更不可】標準記録!$AJ$4:$AK$54,2,TRUE()),"-")</f>
        <v>-</v>
      </c>
      <c r="U139" s="122">
        <f t="shared" si="54"/>
        <v>0</v>
      </c>
      <c r="V139" s="76">
        <f t="shared" si="55"/>
        <v>0</v>
      </c>
      <c r="W139" s="67" t="str">
        <f>IFERROR(VLOOKUP(V139,【削除・変更不可】標準記録!$AM$4:$AN$54,2,TRUE()),"-")</f>
        <v>-</v>
      </c>
      <c r="X139" s="78"/>
      <c r="Y139" s="123"/>
      <c r="Z139" s="123"/>
      <c r="AA139" s="80" t="s">
        <v>52</v>
      </c>
      <c r="AB139" s="124" t="s">
        <v>52</v>
      </c>
      <c r="AC139" s="125"/>
      <c r="AD139" s="126"/>
    </row>
    <row r="140" spans="1:30" ht="15.75" customHeight="1">
      <c r="A140" s="62">
        <v>12</v>
      </c>
      <c r="B140" s="115" t="s">
        <v>158</v>
      </c>
      <c r="C140" s="64" t="s">
        <v>67</v>
      </c>
      <c r="D140" s="177"/>
      <c r="E140" s="117" t="str">
        <f t="shared" si="49"/>
        <v/>
      </c>
      <c r="F140" s="67">
        <f>DATEDIF(D140,基礎データ!$C$8,"Y")</f>
        <v>127</v>
      </c>
      <c r="G140" s="68" t="s">
        <v>126</v>
      </c>
      <c r="H140" s="188"/>
      <c r="I140" s="189"/>
      <c r="J140" s="189"/>
      <c r="K140" s="71">
        <f t="shared" si="50"/>
        <v>0</v>
      </c>
      <c r="L140" s="72">
        <f t="shared" si="51"/>
        <v>0</v>
      </c>
      <c r="M140" s="67" t="str">
        <f>IFERROR(VLOOKUP(L140,【削除・変更不可】標準記録!$AG$4:$AH$54,2,TRUE()),"-")</f>
        <v>-</v>
      </c>
      <c r="N140" s="223">
        <v>1500</v>
      </c>
      <c r="O140" s="188"/>
      <c r="P140" s="189"/>
      <c r="Q140" s="189"/>
      <c r="R140" s="71">
        <f t="shared" si="52"/>
        <v>0</v>
      </c>
      <c r="S140" s="72">
        <f t="shared" si="53"/>
        <v>0</v>
      </c>
      <c r="T140" s="67" t="str">
        <f>IFERROR(VLOOKUP(S140,【削除・変更不可】標準記録!$AJ$4:$AK$54,2,TRUE()),"-")</f>
        <v>-</v>
      </c>
      <c r="U140" s="122">
        <f t="shared" si="54"/>
        <v>0</v>
      </c>
      <c r="V140" s="76">
        <f t="shared" si="55"/>
        <v>0</v>
      </c>
      <c r="W140" s="67" t="str">
        <f>IFERROR(VLOOKUP(V140,【削除・変更不可】標準記録!$AM$4:$AN$54,2,TRUE()),"-")</f>
        <v>-</v>
      </c>
      <c r="X140" s="78"/>
      <c r="Y140" s="123"/>
      <c r="Z140" s="123"/>
      <c r="AA140" s="80" t="s">
        <v>52</v>
      </c>
      <c r="AB140" s="124" t="s">
        <v>52</v>
      </c>
      <c r="AC140" s="128"/>
      <c r="AD140" s="126"/>
    </row>
    <row r="141" spans="1:30" ht="15.75" customHeight="1">
      <c r="A141" s="62">
        <v>13</v>
      </c>
      <c r="B141" s="115" t="s">
        <v>159</v>
      </c>
      <c r="C141" s="64" t="s">
        <v>67</v>
      </c>
      <c r="D141" s="177"/>
      <c r="E141" s="117" t="str">
        <f t="shared" si="49"/>
        <v/>
      </c>
      <c r="F141" s="67">
        <f>DATEDIF(D141,基礎データ!$C$8,"Y")</f>
        <v>127</v>
      </c>
      <c r="G141" s="68" t="s">
        <v>126</v>
      </c>
      <c r="H141" s="188"/>
      <c r="I141" s="189"/>
      <c r="J141" s="189"/>
      <c r="K141" s="71">
        <f t="shared" si="50"/>
        <v>0</v>
      </c>
      <c r="L141" s="72">
        <f t="shared" si="51"/>
        <v>0</v>
      </c>
      <c r="M141" s="67" t="str">
        <f>IFERROR(VLOOKUP(L141,【削除・変更不可】標準記録!$AG$4:$AH$54,2,TRUE()),"-")</f>
        <v>-</v>
      </c>
      <c r="N141" s="223">
        <v>1500</v>
      </c>
      <c r="O141" s="188"/>
      <c r="P141" s="189"/>
      <c r="Q141" s="189"/>
      <c r="R141" s="71">
        <f t="shared" si="52"/>
        <v>0</v>
      </c>
      <c r="S141" s="72">
        <f t="shared" si="53"/>
        <v>0</v>
      </c>
      <c r="T141" s="67" t="str">
        <f>IFERROR(VLOOKUP(S141,【削除・変更不可】標準記録!$AJ$4:$AK$54,2,TRUE()),"-")</f>
        <v>-</v>
      </c>
      <c r="U141" s="122">
        <f t="shared" si="54"/>
        <v>0</v>
      </c>
      <c r="V141" s="76">
        <f t="shared" si="55"/>
        <v>0</v>
      </c>
      <c r="W141" s="67" t="str">
        <f>IFERROR(VLOOKUP(V141,【削除・変更不可】標準記録!$AM$4:$AN$54,2,TRUE()),"-")</f>
        <v>-</v>
      </c>
      <c r="X141" s="78"/>
      <c r="Y141" s="123"/>
      <c r="Z141" s="123"/>
      <c r="AA141" s="80" t="s">
        <v>52</v>
      </c>
      <c r="AB141" s="124" t="s">
        <v>52</v>
      </c>
      <c r="AC141" s="125"/>
      <c r="AD141" s="126"/>
    </row>
    <row r="142" spans="1:30" ht="15.75" customHeight="1">
      <c r="A142" s="62">
        <v>14</v>
      </c>
      <c r="B142" s="115" t="s">
        <v>160</v>
      </c>
      <c r="C142" s="64" t="s">
        <v>67</v>
      </c>
      <c r="D142" s="177"/>
      <c r="E142" s="117" t="str">
        <f t="shared" si="49"/>
        <v/>
      </c>
      <c r="F142" s="67">
        <f>DATEDIF(D142,基礎データ!$C$8,"Y")</f>
        <v>127</v>
      </c>
      <c r="G142" s="68" t="s">
        <v>126</v>
      </c>
      <c r="H142" s="188"/>
      <c r="I142" s="189"/>
      <c r="J142" s="189"/>
      <c r="K142" s="71">
        <f t="shared" si="50"/>
        <v>0</v>
      </c>
      <c r="L142" s="72">
        <f t="shared" si="51"/>
        <v>0</v>
      </c>
      <c r="M142" s="67" t="str">
        <f>IFERROR(VLOOKUP(L142,【削除・変更不可】標準記録!$AG$4:$AH$54,2,TRUE()),"-")</f>
        <v>-</v>
      </c>
      <c r="N142" s="223">
        <v>1500</v>
      </c>
      <c r="O142" s="188"/>
      <c r="P142" s="189"/>
      <c r="Q142" s="189"/>
      <c r="R142" s="71">
        <f t="shared" si="52"/>
        <v>0</v>
      </c>
      <c r="S142" s="72">
        <f t="shared" si="53"/>
        <v>0</v>
      </c>
      <c r="T142" s="67" t="str">
        <f>IFERROR(VLOOKUP(S142,【削除・変更不可】標準記録!$AJ$4:$AK$54,2,TRUE()),"-")</f>
        <v>-</v>
      </c>
      <c r="U142" s="122">
        <f t="shared" si="54"/>
        <v>0</v>
      </c>
      <c r="V142" s="76">
        <f t="shared" si="55"/>
        <v>0</v>
      </c>
      <c r="W142" s="67" t="str">
        <f>IFERROR(VLOOKUP(V142,【削除・変更不可】標準記録!$AM$4:$AN$54,2,TRUE()),"-")</f>
        <v>-</v>
      </c>
      <c r="X142" s="78"/>
      <c r="Y142" s="123"/>
      <c r="Z142" s="123"/>
      <c r="AA142" s="80" t="s">
        <v>52</v>
      </c>
      <c r="AB142" s="124" t="s">
        <v>52</v>
      </c>
      <c r="AC142" s="128"/>
      <c r="AD142" s="126"/>
    </row>
    <row r="143" spans="1:30" ht="15.75" customHeight="1">
      <c r="A143" s="62">
        <v>15</v>
      </c>
      <c r="B143" s="115" t="s">
        <v>161</v>
      </c>
      <c r="C143" s="64" t="s">
        <v>67</v>
      </c>
      <c r="D143" s="177"/>
      <c r="E143" s="117" t="str">
        <f t="shared" si="49"/>
        <v/>
      </c>
      <c r="F143" s="67">
        <f>DATEDIF(D143,基礎データ!$C$8,"Y")</f>
        <v>127</v>
      </c>
      <c r="G143" s="68" t="s">
        <v>126</v>
      </c>
      <c r="H143" s="188"/>
      <c r="I143" s="189"/>
      <c r="J143" s="189"/>
      <c r="K143" s="71">
        <f t="shared" si="50"/>
        <v>0</v>
      </c>
      <c r="L143" s="72">
        <f t="shared" si="51"/>
        <v>0</v>
      </c>
      <c r="M143" s="67" t="str">
        <f>IFERROR(VLOOKUP(L143,【削除・変更不可】標準記録!$AG$4:$AH$54,2,TRUE()),"-")</f>
        <v>-</v>
      </c>
      <c r="N143" s="223">
        <v>1500</v>
      </c>
      <c r="O143" s="188"/>
      <c r="P143" s="189"/>
      <c r="Q143" s="189"/>
      <c r="R143" s="71">
        <f t="shared" si="52"/>
        <v>0</v>
      </c>
      <c r="S143" s="72">
        <f t="shared" si="53"/>
        <v>0</v>
      </c>
      <c r="T143" s="67" t="str">
        <f>IFERROR(VLOOKUP(S143,【削除・変更不可】標準記録!$AJ$4:$AK$54,2,TRUE()),"-")</f>
        <v>-</v>
      </c>
      <c r="U143" s="122">
        <f t="shared" si="54"/>
        <v>0</v>
      </c>
      <c r="V143" s="76">
        <f t="shared" si="55"/>
        <v>0</v>
      </c>
      <c r="W143" s="67" t="str">
        <f>IFERROR(VLOOKUP(V143,【削除・変更不可】標準記録!$AM$4:$AN$54,2,TRUE()),"-")</f>
        <v>-</v>
      </c>
      <c r="X143" s="78"/>
      <c r="Y143" s="123"/>
      <c r="Z143" s="123"/>
      <c r="AA143" s="80" t="s">
        <v>52</v>
      </c>
      <c r="AB143" s="124" t="s">
        <v>52</v>
      </c>
      <c r="AC143" s="125"/>
      <c r="AD143" s="126"/>
    </row>
    <row r="144" spans="1:30" ht="15.75" customHeight="1">
      <c r="A144" s="62">
        <v>16</v>
      </c>
      <c r="B144" s="115" t="s">
        <v>162</v>
      </c>
      <c r="C144" s="64" t="s">
        <v>67</v>
      </c>
      <c r="D144" s="177"/>
      <c r="E144" s="117" t="str">
        <f t="shared" si="49"/>
        <v/>
      </c>
      <c r="F144" s="67">
        <f>DATEDIF(D144,基礎データ!$C$8,"Y")</f>
        <v>127</v>
      </c>
      <c r="G144" s="68" t="s">
        <v>126</v>
      </c>
      <c r="H144" s="188"/>
      <c r="I144" s="189"/>
      <c r="J144" s="189"/>
      <c r="K144" s="71">
        <f t="shared" si="50"/>
        <v>0</v>
      </c>
      <c r="L144" s="72">
        <f t="shared" si="51"/>
        <v>0</v>
      </c>
      <c r="M144" s="67" t="str">
        <f>IFERROR(VLOOKUP(L144,【削除・変更不可】標準記録!$AG$4:$AH$54,2,TRUE()),"-")</f>
        <v>-</v>
      </c>
      <c r="N144" s="223">
        <v>1500</v>
      </c>
      <c r="O144" s="188"/>
      <c r="P144" s="189"/>
      <c r="Q144" s="189"/>
      <c r="R144" s="71">
        <f t="shared" si="52"/>
        <v>0</v>
      </c>
      <c r="S144" s="72">
        <f t="shared" si="53"/>
        <v>0</v>
      </c>
      <c r="T144" s="67" t="str">
        <f>IFERROR(VLOOKUP(S144,【削除・変更不可】標準記録!$AJ$4:$AK$54,2,TRUE()),"-")</f>
        <v>-</v>
      </c>
      <c r="U144" s="122">
        <f t="shared" si="54"/>
        <v>0</v>
      </c>
      <c r="V144" s="76">
        <f t="shared" si="55"/>
        <v>0</v>
      </c>
      <c r="W144" s="67" t="str">
        <f>IFERROR(VLOOKUP(V144,【削除・変更不可】標準記録!$AM$4:$AN$54,2,TRUE()),"-")</f>
        <v>-</v>
      </c>
      <c r="X144" s="78"/>
      <c r="Y144" s="123"/>
      <c r="Z144" s="123"/>
      <c r="AA144" s="80" t="s">
        <v>52</v>
      </c>
      <c r="AB144" s="124" t="s">
        <v>52</v>
      </c>
      <c r="AC144" s="128"/>
      <c r="AD144" s="126"/>
    </row>
    <row r="145" spans="1:30" ht="15.75" customHeight="1">
      <c r="A145" s="62">
        <v>17</v>
      </c>
      <c r="B145" s="115" t="s">
        <v>163</v>
      </c>
      <c r="C145" s="64" t="s">
        <v>67</v>
      </c>
      <c r="D145" s="177"/>
      <c r="E145" s="117" t="str">
        <f t="shared" si="49"/>
        <v/>
      </c>
      <c r="F145" s="67">
        <f>DATEDIF(D145,基礎データ!$C$8,"Y")</f>
        <v>127</v>
      </c>
      <c r="G145" s="68" t="s">
        <v>126</v>
      </c>
      <c r="H145" s="188"/>
      <c r="I145" s="189"/>
      <c r="J145" s="189"/>
      <c r="K145" s="71">
        <f t="shared" si="50"/>
        <v>0</v>
      </c>
      <c r="L145" s="72">
        <f t="shared" si="51"/>
        <v>0</v>
      </c>
      <c r="M145" s="67" t="str">
        <f>IFERROR(VLOOKUP(L145,【削除・変更不可】標準記録!$AG$4:$AH$54,2,TRUE()),"-")</f>
        <v>-</v>
      </c>
      <c r="N145" s="223">
        <v>1500</v>
      </c>
      <c r="O145" s="188"/>
      <c r="P145" s="189"/>
      <c r="Q145" s="189"/>
      <c r="R145" s="71">
        <f t="shared" si="52"/>
        <v>0</v>
      </c>
      <c r="S145" s="72">
        <f t="shared" si="53"/>
        <v>0</v>
      </c>
      <c r="T145" s="67" t="str">
        <f>IFERROR(VLOOKUP(S145,【削除・変更不可】標準記録!$AJ$4:$AK$54,2,TRUE()),"-")</f>
        <v>-</v>
      </c>
      <c r="U145" s="122">
        <f t="shared" si="54"/>
        <v>0</v>
      </c>
      <c r="V145" s="76">
        <f t="shared" si="55"/>
        <v>0</v>
      </c>
      <c r="W145" s="67" t="str">
        <f>IFERROR(VLOOKUP(V145,【削除・変更不可】標準記録!$AM$4:$AN$54,2,TRUE()),"-")</f>
        <v>-</v>
      </c>
      <c r="X145" s="78"/>
      <c r="Y145" s="123"/>
      <c r="Z145" s="123"/>
      <c r="AA145" s="80" t="s">
        <v>52</v>
      </c>
      <c r="AB145" s="124" t="s">
        <v>52</v>
      </c>
      <c r="AC145" s="125"/>
      <c r="AD145" s="126"/>
    </row>
    <row r="146" spans="1:30" ht="15.75" customHeight="1">
      <c r="A146" s="62">
        <v>18</v>
      </c>
      <c r="B146" s="115" t="s">
        <v>164</v>
      </c>
      <c r="C146" s="64" t="s">
        <v>67</v>
      </c>
      <c r="D146" s="177"/>
      <c r="E146" s="117" t="str">
        <f t="shared" si="49"/>
        <v/>
      </c>
      <c r="F146" s="67">
        <f>DATEDIF(D146,基礎データ!$C$8,"Y")</f>
        <v>127</v>
      </c>
      <c r="G146" s="68" t="s">
        <v>126</v>
      </c>
      <c r="H146" s="188"/>
      <c r="I146" s="189"/>
      <c r="J146" s="189"/>
      <c r="K146" s="71">
        <f t="shared" si="50"/>
        <v>0</v>
      </c>
      <c r="L146" s="72">
        <f t="shared" si="51"/>
        <v>0</v>
      </c>
      <c r="M146" s="67" t="str">
        <f>IFERROR(VLOOKUP(L146,【削除・変更不可】標準記録!$AG$4:$AH$54,2,TRUE()),"-")</f>
        <v>-</v>
      </c>
      <c r="N146" s="223">
        <v>1500</v>
      </c>
      <c r="O146" s="188"/>
      <c r="P146" s="189"/>
      <c r="Q146" s="189"/>
      <c r="R146" s="71">
        <f t="shared" si="52"/>
        <v>0</v>
      </c>
      <c r="S146" s="72">
        <f t="shared" si="53"/>
        <v>0</v>
      </c>
      <c r="T146" s="67" t="str">
        <f>IFERROR(VLOOKUP(S146,【削除・変更不可】標準記録!$AJ$4:$AK$54,2,TRUE()),"-")</f>
        <v>-</v>
      </c>
      <c r="U146" s="122">
        <f t="shared" si="54"/>
        <v>0</v>
      </c>
      <c r="V146" s="76">
        <f t="shared" si="55"/>
        <v>0</v>
      </c>
      <c r="W146" s="67" t="str">
        <f>IFERROR(VLOOKUP(V146,【削除・変更不可】標準記録!$AM$4:$AN$54,2,TRUE()),"-")</f>
        <v>-</v>
      </c>
      <c r="X146" s="78"/>
      <c r="Y146" s="123"/>
      <c r="Z146" s="123"/>
      <c r="AA146" s="80" t="s">
        <v>52</v>
      </c>
      <c r="AB146" s="124" t="s">
        <v>52</v>
      </c>
      <c r="AC146" s="128"/>
      <c r="AD146" s="126"/>
    </row>
    <row r="147" spans="1:30" ht="15.75" customHeight="1">
      <c r="A147" s="62">
        <v>19</v>
      </c>
      <c r="B147" s="115" t="s">
        <v>165</v>
      </c>
      <c r="C147" s="64" t="s">
        <v>67</v>
      </c>
      <c r="D147" s="177"/>
      <c r="E147" s="117" t="str">
        <f t="shared" si="49"/>
        <v/>
      </c>
      <c r="F147" s="67">
        <f>DATEDIF(D147,基礎データ!$C$8,"Y")</f>
        <v>127</v>
      </c>
      <c r="G147" s="68" t="s">
        <v>126</v>
      </c>
      <c r="H147" s="188"/>
      <c r="I147" s="189"/>
      <c r="J147" s="189"/>
      <c r="K147" s="71">
        <f t="shared" si="50"/>
        <v>0</v>
      </c>
      <c r="L147" s="72">
        <f t="shared" si="51"/>
        <v>0</v>
      </c>
      <c r="M147" s="67" t="str">
        <f>IFERROR(VLOOKUP(L147,【削除・変更不可】標準記録!$AG$4:$AH$54,2,TRUE()),"-")</f>
        <v>-</v>
      </c>
      <c r="N147" s="223">
        <v>1500</v>
      </c>
      <c r="O147" s="188"/>
      <c r="P147" s="189"/>
      <c r="Q147" s="189"/>
      <c r="R147" s="71">
        <f t="shared" si="52"/>
        <v>0</v>
      </c>
      <c r="S147" s="72">
        <f t="shared" si="53"/>
        <v>0</v>
      </c>
      <c r="T147" s="67" t="str">
        <f>IFERROR(VLOOKUP(S147,【削除・変更不可】標準記録!$AJ$4:$AK$54,2,TRUE()),"-")</f>
        <v>-</v>
      </c>
      <c r="U147" s="122">
        <f t="shared" si="54"/>
        <v>0</v>
      </c>
      <c r="V147" s="76">
        <f t="shared" si="55"/>
        <v>0</v>
      </c>
      <c r="W147" s="67" t="str">
        <f>IFERROR(VLOOKUP(V147,【削除・変更不可】標準記録!$AM$4:$AN$54,2,TRUE()),"-")</f>
        <v>-</v>
      </c>
      <c r="X147" s="78"/>
      <c r="Y147" s="123"/>
      <c r="Z147" s="123"/>
      <c r="AA147" s="80" t="s">
        <v>52</v>
      </c>
      <c r="AB147" s="124" t="s">
        <v>52</v>
      </c>
      <c r="AC147" s="125"/>
      <c r="AD147" s="126"/>
    </row>
    <row r="148" spans="1:30" ht="15.75" customHeight="1">
      <c r="A148" s="62">
        <v>20</v>
      </c>
      <c r="B148" s="115" t="s">
        <v>166</v>
      </c>
      <c r="C148" s="64" t="s">
        <v>67</v>
      </c>
      <c r="D148" s="177"/>
      <c r="E148" s="117" t="str">
        <f t="shared" si="49"/>
        <v/>
      </c>
      <c r="F148" s="67">
        <f>DATEDIF(D148,基礎データ!$C$8,"Y")</f>
        <v>127</v>
      </c>
      <c r="G148" s="68" t="s">
        <v>126</v>
      </c>
      <c r="H148" s="188"/>
      <c r="I148" s="189"/>
      <c r="J148" s="189"/>
      <c r="K148" s="71">
        <f t="shared" si="50"/>
        <v>0</v>
      </c>
      <c r="L148" s="72">
        <f t="shared" si="51"/>
        <v>0</v>
      </c>
      <c r="M148" s="67" t="str">
        <f>IFERROR(VLOOKUP(L148,【削除・変更不可】標準記録!$AG$4:$AH$54,2,TRUE()),"-")</f>
        <v>-</v>
      </c>
      <c r="N148" s="223">
        <v>1500</v>
      </c>
      <c r="O148" s="188"/>
      <c r="P148" s="189"/>
      <c r="Q148" s="189"/>
      <c r="R148" s="71">
        <f t="shared" si="52"/>
        <v>0</v>
      </c>
      <c r="S148" s="72">
        <f t="shared" si="53"/>
        <v>0</v>
      </c>
      <c r="T148" s="67" t="str">
        <f>IFERROR(VLOOKUP(S148,【削除・変更不可】標準記録!$AJ$4:$AK$54,2,TRUE()),"-")</f>
        <v>-</v>
      </c>
      <c r="U148" s="122">
        <f t="shared" si="54"/>
        <v>0</v>
      </c>
      <c r="V148" s="76">
        <f t="shared" si="55"/>
        <v>0</v>
      </c>
      <c r="W148" s="67" t="str">
        <f>IFERROR(VLOOKUP(V148,【削除・変更不可】標準記録!$AM$4:$AN$54,2,TRUE()),"-")</f>
        <v>-</v>
      </c>
      <c r="X148" s="78"/>
      <c r="Y148" s="123"/>
      <c r="Z148" s="123"/>
      <c r="AA148" s="80" t="s">
        <v>52</v>
      </c>
      <c r="AB148" s="124" t="s">
        <v>52</v>
      </c>
      <c r="AC148" s="128"/>
      <c r="AD148" s="126"/>
    </row>
    <row r="149" spans="1:30" ht="15.75" customHeight="1">
      <c r="A149" s="62"/>
      <c r="B149" s="223"/>
      <c r="C149" s="129"/>
      <c r="D149" s="65"/>
      <c r="E149" s="66"/>
      <c r="F149" s="233"/>
      <c r="G149" s="68"/>
      <c r="H149" s="69"/>
      <c r="I149" s="70"/>
      <c r="J149" s="70"/>
      <c r="K149" s="131"/>
      <c r="L149" s="132"/>
      <c r="M149" s="130"/>
      <c r="N149" s="223"/>
      <c r="O149" s="73"/>
      <c r="P149" s="70"/>
      <c r="Q149" s="70"/>
      <c r="R149" s="131"/>
      <c r="S149" s="132"/>
      <c r="T149" s="180"/>
      <c r="U149" s="134"/>
      <c r="V149" s="135"/>
      <c r="W149" s="223"/>
      <c r="X149" s="234"/>
      <c r="Y149" s="123"/>
      <c r="Z149" s="123"/>
      <c r="AA149" s="235" t="s">
        <v>52</v>
      </c>
      <c r="AB149" s="124" t="s">
        <v>52</v>
      </c>
      <c r="AC149" s="125"/>
      <c r="AD149" s="126"/>
    </row>
    <row r="150" spans="1:30" ht="15.75" customHeight="1">
      <c r="A150" s="137"/>
      <c r="B150" s="138"/>
      <c r="C150" s="139"/>
      <c r="D150" s="140"/>
      <c r="E150" s="141"/>
      <c r="F150" s="142"/>
      <c r="G150" s="143"/>
      <c r="H150" s="144"/>
      <c r="I150" s="145"/>
      <c r="J150" s="145"/>
      <c r="K150" s="146"/>
      <c r="L150" s="147"/>
      <c r="M150" s="148"/>
      <c r="N150" s="138"/>
      <c r="O150" s="149"/>
      <c r="P150" s="145"/>
      <c r="Q150" s="145"/>
      <c r="R150" s="146"/>
      <c r="S150" s="147"/>
      <c r="T150" s="150"/>
      <c r="U150" s="151"/>
      <c r="V150" s="152"/>
      <c r="W150" s="138"/>
      <c r="X150" s="236"/>
      <c r="Y150" s="154"/>
      <c r="Z150" s="154"/>
      <c r="AA150" s="237" t="s">
        <v>52</v>
      </c>
      <c r="AB150" s="238" t="s">
        <v>52</v>
      </c>
      <c r="AC150" s="156"/>
      <c r="AD150" s="157"/>
    </row>
    <row r="152" spans="1:30" ht="15.75" customHeight="1">
      <c r="A152" s="17"/>
      <c r="D152" s="239"/>
      <c r="E152" s="239"/>
      <c r="F152" s="17"/>
      <c r="G152" s="17"/>
      <c r="M152" s="17"/>
      <c r="T152" s="17"/>
    </row>
  </sheetData>
  <mergeCells count="14">
    <mergeCell ref="AA2:AD2"/>
    <mergeCell ref="A4:B4"/>
    <mergeCell ref="H4:J4"/>
    <mergeCell ref="O4:Q4"/>
    <mergeCell ref="F2:F3"/>
    <mergeCell ref="G2:M2"/>
    <mergeCell ref="N2:T2"/>
    <mergeCell ref="W2:W3"/>
    <mergeCell ref="X2:X3"/>
    <mergeCell ref="A2:A3"/>
    <mergeCell ref="B2:B3"/>
    <mergeCell ref="C2:C3"/>
    <mergeCell ref="D2:D3"/>
    <mergeCell ref="E2:E3"/>
  </mergeCells>
  <phoneticPr fontId="48"/>
  <dataValidations count="4">
    <dataValidation type="list" allowBlank="1" showInputMessage="1" showErrorMessage="1" sqref="C83:C102 C129:C148" xr:uid="{00000000-0002-0000-0100-000000000000}">
      <formula1>"女"</formula1>
      <formula2>0</formula2>
    </dataValidation>
    <dataValidation type="list" allowBlank="1" showInputMessage="1" showErrorMessage="1" sqref="G5 N8:N17 G18:G19 N21:N30 G31:G33 G44:G46 G57:G59 G80:G82 G103:G105 G126:G128 G149:G150" xr:uid="{00000000-0002-0000-0100-000001000000}">
      <formula1>"50m,100m,200m,400m"</formula1>
      <formula2>0</formula2>
    </dataValidation>
    <dataValidation type="list" allowBlank="1" showInputMessage="1" showErrorMessage="1" sqref="C5 C8:C18 C21:C31 C34:C43 C47:C56" xr:uid="{00000000-0002-0000-0100-000002000000}">
      <formula1>"男,女"</formula1>
      <formula2>0</formula2>
    </dataValidation>
    <dataValidation type="list" allowBlank="1" showInputMessage="1" showErrorMessage="1" sqref="G8:G17 G21:G30 G34:G43 G47:G56 G60:G79 G83:G102 G106:G125 G129:G148" xr:uid="{00000000-0002-0000-0100-000003000000}">
      <formula1>"25m,50m,100m,200m,400m"</formula1>
      <formula2>0</formula2>
    </dataValidation>
  </dataValidations>
  <pageMargins left="0.78680555555555598" right="0.78680555555555598" top="0.98402777777777795" bottom="0.98402777777777795" header="0.511811023622047" footer="0.511811023622047"/>
  <pageSetup paperSize="9" scale="60" orientation="landscape" horizontalDpi="300" verticalDpi="300"/>
  <legacy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H88"/>
  <sheetViews>
    <sheetView zoomScaleNormal="100" workbookViewId="0">
      <pane xSplit="2" ySplit="7" topLeftCell="C8" activePane="bottomRight" state="frozen"/>
      <selection pane="topRight" activeCell="C1" sqref="C1"/>
      <selection pane="bottomLeft" activeCell="A8" sqref="A8"/>
      <selection pane="bottomRight"/>
    </sheetView>
  </sheetViews>
  <sheetFormatPr defaultColWidth="11" defaultRowHeight="11.25"/>
  <cols>
    <col min="1" max="1" width="4.375" style="16" customWidth="1"/>
    <col min="2" max="2" width="18.5" style="17" customWidth="1"/>
    <col min="3" max="3" width="4.5" style="17" customWidth="1"/>
    <col min="4" max="4" width="13.625" style="240" customWidth="1"/>
    <col min="5" max="5" width="11.125" style="240" customWidth="1"/>
    <col min="6" max="6" width="6.625" style="19" customWidth="1"/>
    <col min="7" max="7" width="11" style="20"/>
    <col min="8" max="8" width="3.375" style="21" customWidth="1"/>
    <col min="9" max="9" width="4.125" style="21" customWidth="1"/>
    <col min="10" max="10" width="7.375" style="21" customWidth="1"/>
    <col min="11" max="11" width="12" style="22" customWidth="1"/>
    <col min="12" max="12" width="7.375" style="241" customWidth="1"/>
    <col min="13" max="13" width="7.375" style="19" customWidth="1"/>
    <col min="14" max="14" width="11" style="17"/>
    <col min="15" max="16" width="4.375" style="21" customWidth="1"/>
    <col min="17" max="17" width="6.125" style="21" customWidth="1"/>
    <col min="18" max="18" width="11.875" style="22" customWidth="1"/>
    <col min="19" max="19" width="7.875" style="241" customWidth="1"/>
    <col min="20" max="20" width="7.375" style="241" customWidth="1"/>
    <col min="21" max="21" width="8" style="241" customWidth="1"/>
    <col min="22" max="22" width="7.5" style="241" customWidth="1"/>
    <col min="23" max="23" width="6.625" style="17" customWidth="1"/>
    <col min="24" max="24" width="11" style="17"/>
    <col min="25" max="25" width="13.625" style="21" customWidth="1"/>
    <col min="26" max="26" width="10.875" style="21" customWidth="1"/>
    <col min="27" max="27" width="6.375" style="24" hidden="1" customWidth="1"/>
    <col min="28" max="28" width="6.375" style="24" customWidth="1"/>
    <col min="29" max="29" width="50.125" style="24" customWidth="1"/>
    <col min="30" max="30" width="9.875" style="17" customWidth="1"/>
    <col min="31" max="32" width="11" style="25"/>
    <col min="33" max="33" width="17.625" style="25" customWidth="1"/>
    <col min="34" max="16384" width="11" style="25"/>
  </cols>
  <sheetData>
    <row r="1" spans="1:34" ht="16.5" customHeight="1">
      <c r="D1" s="17"/>
      <c r="E1" s="17"/>
      <c r="F1" s="17"/>
      <c r="G1" s="17"/>
      <c r="H1" s="17"/>
      <c r="I1" s="17"/>
      <c r="J1" s="17"/>
      <c r="L1" s="17"/>
      <c r="M1" s="17"/>
      <c r="O1" s="17"/>
      <c r="P1" s="17"/>
      <c r="Q1" s="17"/>
      <c r="S1" s="17"/>
      <c r="T1" s="17"/>
      <c r="U1" s="17"/>
      <c r="V1" s="17"/>
      <c r="Y1" s="17"/>
      <c r="Z1" s="17"/>
      <c r="AA1" s="17"/>
      <c r="AB1" s="17"/>
    </row>
    <row r="2" spans="1:34" s="30" customFormat="1" ht="16.5" customHeight="1">
      <c r="A2" s="430"/>
      <c r="B2" s="429" t="s">
        <v>22</v>
      </c>
      <c r="C2" s="429" t="s">
        <v>23</v>
      </c>
      <c r="D2" s="435" t="s">
        <v>167</v>
      </c>
      <c r="E2" s="242"/>
      <c r="F2" s="425" t="s">
        <v>25</v>
      </c>
      <c r="G2" s="436" t="s">
        <v>26</v>
      </c>
      <c r="H2" s="436"/>
      <c r="I2" s="436"/>
      <c r="J2" s="436"/>
      <c r="K2" s="436"/>
      <c r="L2" s="436"/>
      <c r="M2" s="243"/>
      <c r="N2" s="427" t="s">
        <v>27</v>
      </c>
      <c r="O2" s="427"/>
      <c r="P2" s="427"/>
      <c r="Q2" s="427"/>
      <c r="R2" s="427"/>
      <c r="S2" s="427"/>
      <c r="T2" s="244"/>
      <c r="U2" s="245" t="s">
        <v>28</v>
      </c>
      <c r="V2" s="246"/>
      <c r="W2" s="433" t="s">
        <v>29</v>
      </c>
      <c r="X2" s="434" t="s">
        <v>30</v>
      </c>
      <c r="Y2" s="28" t="s">
        <v>31</v>
      </c>
      <c r="Z2" s="29" t="s">
        <v>32</v>
      </c>
      <c r="AA2" s="423" t="s">
        <v>168</v>
      </c>
      <c r="AB2" s="423"/>
      <c r="AC2" s="423"/>
      <c r="AD2" s="423"/>
    </row>
    <row r="3" spans="1:34" s="30" customFormat="1" ht="16.5" customHeight="1">
      <c r="A3" s="430"/>
      <c r="B3" s="430"/>
      <c r="C3" s="430"/>
      <c r="D3" s="435"/>
      <c r="E3" s="247"/>
      <c r="F3" s="425"/>
      <c r="G3" s="31" t="s">
        <v>33</v>
      </c>
      <c r="H3" s="32" t="s">
        <v>34</v>
      </c>
      <c r="I3" s="33" t="s">
        <v>35</v>
      </c>
      <c r="J3" s="34" t="s">
        <v>36</v>
      </c>
      <c r="K3" s="35" t="s">
        <v>37</v>
      </c>
      <c r="L3" s="248" t="s">
        <v>35</v>
      </c>
      <c r="M3" s="37" t="s">
        <v>38</v>
      </c>
      <c r="N3" s="38" t="s">
        <v>33</v>
      </c>
      <c r="O3" s="32" t="s">
        <v>34</v>
      </c>
      <c r="P3" s="33" t="s">
        <v>35</v>
      </c>
      <c r="Q3" s="34" t="s">
        <v>36</v>
      </c>
      <c r="R3" s="35" t="s">
        <v>37</v>
      </c>
      <c r="S3" s="248" t="s">
        <v>35</v>
      </c>
      <c r="T3" s="37" t="s">
        <v>38</v>
      </c>
      <c r="U3" s="249" t="s">
        <v>39</v>
      </c>
      <c r="V3" s="250" t="s">
        <v>35</v>
      </c>
      <c r="W3" s="433"/>
      <c r="X3" s="434"/>
      <c r="Y3" s="42" t="s">
        <v>40</v>
      </c>
      <c r="Z3" s="43" t="s">
        <v>41</v>
      </c>
      <c r="AA3" s="44" t="s">
        <v>26</v>
      </c>
      <c r="AB3" s="45" t="s">
        <v>27</v>
      </c>
      <c r="AC3" s="45" t="s">
        <v>42</v>
      </c>
      <c r="AD3" s="46"/>
    </row>
    <row r="4" spans="1:34" s="30" customFormat="1" ht="16.5" customHeight="1">
      <c r="A4" s="423" t="s">
        <v>0</v>
      </c>
      <c r="B4" s="423"/>
      <c r="C4" s="16"/>
      <c r="D4" s="251" t="s">
        <v>43</v>
      </c>
      <c r="E4" s="48" t="s">
        <v>44</v>
      </c>
      <c r="F4" s="49"/>
      <c r="G4" s="50"/>
      <c r="H4" s="424" t="s">
        <v>169</v>
      </c>
      <c r="I4" s="424"/>
      <c r="J4" s="424"/>
      <c r="K4" s="51"/>
      <c r="L4" s="252"/>
      <c r="M4" s="253"/>
      <c r="N4" s="53"/>
      <c r="O4" s="424" t="s">
        <v>46</v>
      </c>
      <c r="P4" s="424"/>
      <c r="Q4" s="424"/>
      <c r="R4" s="51"/>
      <c r="S4" s="252"/>
      <c r="T4" s="254"/>
      <c r="U4" s="255"/>
      <c r="V4" s="256"/>
      <c r="W4" s="257"/>
      <c r="X4" s="16"/>
      <c r="Y4" s="258"/>
      <c r="Z4" s="259"/>
      <c r="AA4" s="260"/>
      <c r="AB4" s="59"/>
      <c r="AC4" s="60" t="s">
        <v>47</v>
      </c>
      <c r="AD4" s="61"/>
    </row>
    <row r="5" spans="1:34" s="30" customFormat="1" ht="16.5" customHeight="1">
      <c r="A5" s="62">
        <v>1</v>
      </c>
      <c r="B5" s="63" t="s">
        <v>170</v>
      </c>
      <c r="C5" s="64" t="s">
        <v>49</v>
      </c>
      <c r="D5" s="261">
        <v>23902</v>
      </c>
      <c r="E5" s="117">
        <f>IF(D5="","",YEAR(D5))</f>
        <v>1965</v>
      </c>
      <c r="F5" s="67">
        <f>INT(YEARFRAC(D5,基礎データ!$C$8))</f>
        <v>62</v>
      </c>
      <c r="G5" s="68" t="s">
        <v>50</v>
      </c>
      <c r="H5" s="69">
        <v>4</v>
      </c>
      <c r="I5" s="70">
        <v>11</v>
      </c>
      <c r="J5" s="70">
        <v>50</v>
      </c>
      <c r="K5" s="71" t="str">
        <f>CONCATENATE(H5,":",I5,".",J5)</f>
        <v>4:11.50</v>
      </c>
      <c r="L5" s="262">
        <f>ROUND(K5*86400*100,0)</f>
        <v>25150</v>
      </c>
      <c r="M5" s="67">
        <f>IFERROR(VLOOKUP(L5,【削除・変更不可】標準記録!$C$4:$D$54,2,TRUE()),"-")</f>
        <v>8</v>
      </c>
      <c r="N5" s="223">
        <v>3000</v>
      </c>
      <c r="O5" s="73">
        <v>9</v>
      </c>
      <c r="P5" s="70">
        <v>25</v>
      </c>
      <c r="Q5" s="70">
        <v>30</v>
      </c>
      <c r="R5" s="71" t="str">
        <f>CONCATENATE(O5,":",P5,".",Q5)</f>
        <v>9:25.30</v>
      </c>
      <c r="S5" s="262">
        <f>ROUND(R5*86400*100,0)</f>
        <v>56530</v>
      </c>
      <c r="T5" s="67">
        <f>IFERROR(VLOOKUP(S5,【削除・変更不可】標準記録!$F$4:$G$54,2,TRUE()),"-")</f>
        <v>16</v>
      </c>
      <c r="U5" s="122">
        <f>IFERROR((K5+R5),"-:-.-")</f>
        <v>9.4537037037037037E-3</v>
      </c>
      <c r="V5" s="263">
        <f>L5+S5</f>
        <v>81680</v>
      </c>
      <c r="W5" s="67">
        <f>IFERROR(VLOOKUP(V5,【削除・変更不可】標準記録!$I$4:$J$54,2,TRUE()),"-")</f>
        <v>13</v>
      </c>
      <c r="X5" s="78" t="s">
        <v>4</v>
      </c>
      <c r="Y5" s="264" t="s">
        <v>51</v>
      </c>
      <c r="Z5" s="265">
        <v>11</v>
      </c>
      <c r="AA5" s="266" t="s">
        <v>52</v>
      </c>
      <c r="AB5" s="59" t="s">
        <v>52</v>
      </c>
      <c r="AC5" s="59"/>
      <c r="AD5" s="61"/>
    </row>
    <row r="6" spans="1:34" s="30" customFormat="1" ht="16.5" customHeight="1">
      <c r="A6" s="84"/>
      <c r="B6" s="85" t="s">
        <v>53</v>
      </c>
      <c r="C6" s="16"/>
      <c r="D6" s="267"/>
      <c r="E6" s="268"/>
      <c r="F6" s="49"/>
      <c r="G6" s="50"/>
      <c r="H6" s="88"/>
      <c r="I6" s="89"/>
      <c r="J6" s="89"/>
      <c r="K6" s="51"/>
      <c r="L6" s="252"/>
      <c r="M6" s="253"/>
      <c r="N6" s="53"/>
      <c r="O6" s="90"/>
      <c r="P6" s="89"/>
      <c r="Q6" s="89"/>
      <c r="R6" s="51"/>
      <c r="S6" s="252"/>
      <c r="T6" s="254"/>
      <c r="U6" s="255"/>
      <c r="V6" s="256"/>
      <c r="W6" s="257"/>
      <c r="X6" s="16"/>
      <c r="Y6" s="258"/>
      <c r="Z6" s="259"/>
      <c r="AA6" s="269"/>
      <c r="AB6" s="270"/>
      <c r="AC6" s="270"/>
      <c r="AD6" s="61"/>
    </row>
    <row r="7" spans="1:34" ht="18.75" customHeight="1">
      <c r="A7" s="271" t="s">
        <v>171</v>
      </c>
      <c r="B7" s="159"/>
      <c r="C7" s="160"/>
      <c r="D7" s="272"/>
      <c r="E7" s="273"/>
      <c r="F7" s="163"/>
      <c r="G7" s="164"/>
      <c r="H7" s="165"/>
      <c r="I7" s="166"/>
      <c r="J7" s="166"/>
      <c r="K7" s="167"/>
      <c r="L7" s="274"/>
      <c r="M7" s="275"/>
      <c r="N7" s="276"/>
      <c r="O7" s="277"/>
      <c r="P7" s="278"/>
      <c r="Q7" s="278"/>
      <c r="R7" s="167"/>
      <c r="S7" s="274"/>
      <c r="T7" s="279"/>
      <c r="U7" s="280"/>
      <c r="V7" s="281"/>
      <c r="W7" s="159"/>
      <c r="X7" s="173"/>
      <c r="Y7" s="264"/>
      <c r="Z7" s="265"/>
      <c r="AA7" s="282"/>
      <c r="AB7" s="283"/>
      <c r="AC7" s="283"/>
      <c r="AD7" s="176"/>
    </row>
    <row r="8" spans="1:34" ht="16.5" customHeight="1">
      <c r="A8" s="62">
        <v>1</v>
      </c>
      <c r="B8" s="182" t="s">
        <v>172</v>
      </c>
      <c r="C8" s="78" t="s">
        <v>49</v>
      </c>
      <c r="D8" s="116"/>
      <c r="E8" s="117" t="str">
        <f t="shared" ref="E8:E39" si="0">IF(D8="","",YEAR(D8))</f>
        <v/>
      </c>
      <c r="F8" s="67">
        <f>DATEDIF(D8,基礎データ!$C$8,"Y")</f>
        <v>127</v>
      </c>
      <c r="G8" s="68">
        <v>400</v>
      </c>
      <c r="H8" s="118"/>
      <c r="I8" s="119"/>
      <c r="J8" s="119"/>
      <c r="K8" s="71">
        <f t="shared" ref="K8:K39" si="1">TIME(0,H8,I8)+J8/100/86400</f>
        <v>0</v>
      </c>
      <c r="L8" s="262">
        <f t="shared" ref="L8:L39" si="2">ROUND(K8*86400*100,0)</f>
        <v>0</v>
      </c>
      <c r="M8" s="67" t="str">
        <f>IFERROR(VLOOKUP(L8,【削除・変更不可】標準記録!$C$4:$D$54,2,TRUE()),"-")</f>
        <v>-</v>
      </c>
      <c r="N8" s="223">
        <v>3000</v>
      </c>
      <c r="O8" s="121"/>
      <c r="P8" s="119"/>
      <c r="Q8" s="119"/>
      <c r="R8" s="71">
        <f t="shared" ref="R8:R39" si="3">TIME(0,O8,P8)+Q8/100/86400</f>
        <v>0</v>
      </c>
      <c r="S8" s="262">
        <f t="shared" ref="S8:S39" si="4">ROUND(R8*86400*100,0)</f>
        <v>0</v>
      </c>
      <c r="T8" s="67" t="str">
        <f>IFERROR(VLOOKUP(S8,【削除・変更不可】標準記録!$F$4:$G$54,2,TRUE()),"-")</f>
        <v>-</v>
      </c>
      <c r="U8" s="122">
        <f t="shared" ref="U8:U39" si="5">K8+R8</f>
        <v>0</v>
      </c>
      <c r="V8" s="263">
        <f t="shared" ref="V8:V39" si="6">L8+S8</f>
        <v>0</v>
      </c>
      <c r="W8" s="67" t="str">
        <f>IFERROR(VLOOKUP(V8,【削除・変更不可】標準記録!$I$4:$J$54,2,TRUE()),"-")</f>
        <v>-</v>
      </c>
      <c r="X8" s="78"/>
      <c r="Y8" s="264"/>
      <c r="Z8" s="265"/>
      <c r="AA8" s="266" t="s">
        <v>52</v>
      </c>
      <c r="AB8" s="59" t="s">
        <v>52</v>
      </c>
      <c r="AC8" s="125"/>
      <c r="AD8" s="126"/>
      <c r="AF8" s="284"/>
      <c r="AG8" s="284"/>
      <c r="AH8" s="285"/>
    </row>
    <row r="9" spans="1:34" ht="16.5" customHeight="1">
      <c r="A9" s="62">
        <v>2</v>
      </c>
      <c r="B9" s="182" t="s">
        <v>173</v>
      </c>
      <c r="C9" s="78" t="s">
        <v>49</v>
      </c>
      <c r="D9" s="116"/>
      <c r="E9" s="117" t="str">
        <f t="shared" si="0"/>
        <v/>
      </c>
      <c r="F9" s="67">
        <f>DATEDIF(D9,基礎データ!$C$8,"Y")</f>
        <v>127</v>
      </c>
      <c r="G9" s="68">
        <v>400</v>
      </c>
      <c r="H9" s="227"/>
      <c r="I9" s="228"/>
      <c r="J9" s="228"/>
      <c r="K9" s="71">
        <f t="shared" si="1"/>
        <v>0</v>
      </c>
      <c r="L9" s="262">
        <f t="shared" si="2"/>
        <v>0</v>
      </c>
      <c r="M9" s="67" t="str">
        <f>IFERROR(VLOOKUP(L9,【削除・変更不可】標準記録!$C$4:$D$54,2,TRUE()),"-")</f>
        <v>-</v>
      </c>
      <c r="N9" s="182">
        <v>3000</v>
      </c>
      <c r="O9" s="229"/>
      <c r="P9" s="228"/>
      <c r="Q9" s="228"/>
      <c r="R9" s="71">
        <f t="shared" si="3"/>
        <v>0</v>
      </c>
      <c r="S9" s="262">
        <f t="shared" si="4"/>
        <v>0</v>
      </c>
      <c r="T9" s="67" t="str">
        <f>IFERROR(VLOOKUP(S9,【削除・変更不可】標準記録!$F$4:$G$54,2,TRUE()),"-")</f>
        <v>-</v>
      </c>
      <c r="U9" s="122">
        <f t="shared" si="5"/>
        <v>0</v>
      </c>
      <c r="V9" s="263">
        <f t="shared" si="6"/>
        <v>0</v>
      </c>
      <c r="W9" s="67" t="str">
        <f>IFERROR(VLOOKUP(V9,【削除・変更不可】標準記録!$I$4:$J$54,2,TRUE()),"-")</f>
        <v>-</v>
      </c>
      <c r="X9" s="286"/>
      <c r="Y9" s="287"/>
      <c r="Z9" s="288"/>
      <c r="AA9" s="266" t="s">
        <v>52</v>
      </c>
      <c r="AB9" s="59" t="s">
        <v>52</v>
      </c>
      <c r="AC9" s="128"/>
      <c r="AD9" s="201"/>
    </row>
    <row r="10" spans="1:34" ht="16.5" customHeight="1">
      <c r="A10" s="62">
        <v>3</v>
      </c>
      <c r="B10" s="182" t="s">
        <v>174</v>
      </c>
      <c r="C10" s="78" t="s">
        <v>49</v>
      </c>
      <c r="D10" s="116"/>
      <c r="E10" s="117" t="str">
        <f t="shared" si="0"/>
        <v/>
      </c>
      <c r="F10" s="67">
        <f>DATEDIF(D10,基礎データ!$C$8,"Y")</f>
        <v>127</v>
      </c>
      <c r="G10" s="68">
        <v>400</v>
      </c>
      <c r="H10" s="227"/>
      <c r="I10" s="228"/>
      <c r="J10" s="228"/>
      <c r="K10" s="71">
        <f t="shared" si="1"/>
        <v>0</v>
      </c>
      <c r="L10" s="262">
        <f t="shared" si="2"/>
        <v>0</v>
      </c>
      <c r="M10" s="67" t="str">
        <f>IFERROR(VLOOKUP(L10,【削除・変更不可】標準記録!$C$4:$D$54,2,TRUE()),"-")</f>
        <v>-</v>
      </c>
      <c r="N10" s="182">
        <v>3000</v>
      </c>
      <c r="O10" s="229"/>
      <c r="P10" s="228"/>
      <c r="Q10" s="228"/>
      <c r="R10" s="71">
        <f t="shared" si="3"/>
        <v>0</v>
      </c>
      <c r="S10" s="262">
        <f t="shared" si="4"/>
        <v>0</v>
      </c>
      <c r="T10" s="67" t="str">
        <f>IFERROR(VLOOKUP(S10,【削除・変更不可】標準記録!$F$4:$G$54,2,TRUE()),"-")</f>
        <v>-</v>
      </c>
      <c r="U10" s="122">
        <f t="shared" si="5"/>
        <v>0</v>
      </c>
      <c r="V10" s="263">
        <f t="shared" si="6"/>
        <v>0</v>
      </c>
      <c r="W10" s="67" t="str">
        <f>IFERROR(VLOOKUP(V10,【削除・変更不可】標準記録!$I$4:$J$54,2,TRUE()),"-")</f>
        <v>-</v>
      </c>
      <c r="X10" s="286"/>
      <c r="Y10" s="287"/>
      <c r="Z10" s="288"/>
      <c r="AA10" s="266" t="s">
        <v>52</v>
      </c>
      <c r="AB10" s="59" t="s">
        <v>52</v>
      </c>
      <c r="AC10" s="125"/>
      <c r="AD10" s="201"/>
    </row>
    <row r="11" spans="1:34" ht="16.5" customHeight="1">
      <c r="A11" s="62">
        <v>4</v>
      </c>
      <c r="B11" s="182" t="s">
        <v>175</v>
      </c>
      <c r="C11" s="78" t="s">
        <v>49</v>
      </c>
      <c r="D11" s="116"/>
      <c r="E11" s="117" t="str">
        <f t="shared" si="0"/>
        <v/>
      </c>
      <c r="F11" s="67">
        <f>DATEDIF(D11,基礎データ!$C$8,"Y")</f>
        <v>127</v>
      </c>
      <c r="G11" s="68">
        <v>400</v>
      </c>
      <c r="H11" s="227"/>
      <c r="I11" s="228"/>
      <c r="J11" s="228"/>
      <c r="K11" s="71">
        <f t="shared" si="1"/>
        <v>0</v>
      </c>
      <c r="L11" s="262">
        <f t="shared" si="2"/>
        <v>0</v>
      </c>
      <c r="M11" s="67" t="str">
        <f>IFERROR(VLOOKUP(L11,【削除・変更不可】標準記録!$C$4:$D$54,2,TRUE()),"-")</f>
        <v>-</v>
      </c>
      <c r="N11" s="182">
        <v>3000</v>
      </c>
      <c r="O11" s="229"/>
      <c r="P11" s="228"/>
      <c r="Q11" s="228"/>
      <c r="R11" s="71">
        <f t="shared" si="3"/>
        <v>0</v>
      </c>
      <c r="S11" s="262">
        <f t="shared" si="4"/>
        <v>0</v>
      </c>
      <c r="T11" s="67" t="str">
        <f>IFERROR(VLOOKUP(S11,【削除・変更不可】標準記録!$F$4:$G$54,2,TRUE()),"-")</f>
        <v>-</v>
      </c>
      <c r="U11" s="122">
        <f t="shared" si="5"/>
        <v>0</v>
      </c>
      <c r="V11" s="263">
        <f t="shared" si="6"/>
        <v>0</v>
      </c>
      <c r="W11" s="67" t="str">
        <f>IFERROR(VLOOKUP(V11,【削除・変更不可】標準記録!$I$4:$J$54,2,TRUE()),"-")</f>
        <v>-</v>
      </c>
      <c r="X11" s="286"/>
      <c r="Y11" s="287"/>
      <c r="Z11" s="288"/>
      <c r="AA11" s="266" t="s">
        <v>52</v>
      </c>
      <c r="AB11" s="59" t="s">
        <v>52</v>
      </c>
      <c r="AC11" s="128"/>
      <c r="AD11" s="201"/>
    </row>
    <row r="12" spans="1:34" ht="16.5" customHeight="1">
      <c r="A12" s="62">
        <v>5</v>
      </c>
      <c r="B12" s="182" t="s">
        <v>176</v>
      </c>
      <c r="C12" s="78" t="s">
        <v>49</v>
      </c>
      <c r="D12" s="116"/>
      <c r="E12" s="117" t="str">
        <f t="shared" si="0"/>
        <v/>
      </c>
      <c r="F12" s="67">
        <f>DATEDIF(D12,基礎データ!$C$8,"Y")</f>
        <v>127</v>
      </c>
      <c r="G12" s="68">
        <v>400</v>
      </c>
      <c r="H12" s="227"/>
      <c r="I12" s="228"/>
      <c r="J12" s="228"/>
      <c r="K12" s="71">
        <f t="shared" si="1"/>
        <v>0</v>
      </c>
      <c r="L12" s="262">
        <f t="shared" si="2"/>
        <v>0</v>
      </c>
      <c r="M12" s="67" t="str">
        <f>IFERROR(VLOOKUP(L12,【削除・変更不可】標準記録!$C$4:$D$54,2,TRUE()),"-")</f>
        <v>-</v>
      </c>
      <c r="N12" s="182">
        <v>3000</v>
      </c>
      <c r="O12" s="229"/>
      <c r="P12" s="228"/>
      <c r="Q12" s="228"/>
      <c r="R12" s="71">
        <f t="shared" si="3"/>
        <v>0</v>
      </c>
      <c r="S12" s="262">
        <f t="shared" si="4"/>
        <v>0</v>
      </c>
      <c r="T12" s="67" t="str">
        <f>IFERROR(VLOOKUP(S12,【削除・変更不可】標準記録!$F$4:$G$54,2,TRUE()),"-")</f>
        <v>-</v>
      </c>
      <c r="U12" s="122">
        <f t="shared" si="5"/>
        <v>0</v>
      </c>
      <c r="V12" s="263">
        <f t="shared" si="6"/>
        <v>0</v>
      </c>
      <c r="W12" s="67" t="str">
        <f>IFERROR(VLOOKUP(V12,【削除・変更不可】標準記録!$I$4:$J$54,2,TRUE()),"-")</f>
        <v>-</v>
      </c>
      <c r="X12" s="286"/>
      <c r="Y12" s="287"/>
      <c r="Z12" s="288"/>
      <c r="AA12" s="266" t="s">
        <v>52</v>
      </c>
      <c r="AB12" s="59" t="s">
        <v>52</v>
      </c>
      <c r="AC12" s="125"/>
      <c r="AD12" s="201"/>
    </row>
    <row r="13" spans="1:34" ht="16.5" customHeight="1">
      <c r="A13" s="62">
        <v>6</v>
      </c>
      <c r="B13" s="182" t="s">
        <v>177</v>
      </c>
      <c r="C13" s="78" t="s">
        <v>49</v>
      </c>
      <c r="D13" s="116"/>
      <c r="E13" s="117" t="str">
        <f t="shared" si="0"/>
        <v/>
      </c>
      <c r="F13" s="67">
        <f>DATEDIF(D13,基礎データ!$C$8,"Y")</f>
        <v>127</v>
      </c>
      <c r="G13" s="68">
        <v>400</v>
      </c>
      <c r="H13" s="118"/>
      <c r="I13" s="119"/>
      <c r="J13" s="119"/>
      <c r="K13" s="71">
        <f t="shared" si="1"/>
        <v>0</v>
      </c>
      <c r="L13" s="262">
        <f t="shared" si="2"/>
        <v>0</v>
      </c>
      <c r="M13" s="67" t="str">
        <f>IFERROR(VLOOKUP(L13,【削除・変更不可】標準記録!$C$4:$D$54,2,TRUE()),"-")</f>
        <v>-</v>
      </c>
      <c r="N13" s="182">
        <v>3000</v>
      </c>
      <c r="O13" s="121"/>
      <c r="P13" s="119"/>
      <c r="Q13" s="119"/>
      <c r="R13" s="71">
        <f t="shared" si="3"/>
        <v>0</v>
      </c>
      <c r="S13" s="262">
        <f t="shared" si="4"/>
        <v>0</v>
      </c>
      <c r="T13" s="67" t="str">
        <f>IFERROR(VLOOKUP(S13,【削除・変更不可】標準記録!$F$4:$G$54,2,TRUE()),"-")</f>
        <v>-</v>
      </c>
      <c r="U13" s="122">
        <f t="shared" si="5"/>
        <v>0</v>
      </c>
      <c r="V13" s="263">
        <f t="shared" si="6"/>
        <v>0</v>
      </c>
      <c r="W13" s="67" t="str">
        <f>IFERROR(VLOOKUP(V13,【削除・変更不可】標準記録!$I$4:$J$54,2,TRUE()),"-")</f>
        <v>-</v>
      </c>
      <c r="X13" s="286"/>
      <c r="Y13" s="287"/>
      <c r="Z13" s="288"/>
      <c r="AA13" s="266" t="s">
        <v>52</v>
      </c>
      <c r="AB13" s="59" t="s">
        <v>52</v>
      </c>
      <c r="AC13" s="128"/>
      <c r="AD13" s="201"/>
    </row>
    <row r="14" spans="1:34" ht="16.5" customHeight="1">
      <c r="A14" s="62">
        <v>7</v>
      </c>
      <c r="B14" s="182" t="s">
        <v>178</v>
      </c>
      <c r="C14" s="78" t="s">
        <v>49</v>
      </c>
      <c r="D14" s="116"/>
      <c r="E14" s="117" t="str">
        <f t="shared" si="0"/>
        <v/>
      </c>
      <c r="F14" s="67">
        <f>DATEDIF(D14,基礎データ!$C$8,"Y")</f>
        <v>127</v>
      </c>
      <c r="G14" s="68">
        <v>400</v>
      </c>
      <c r="H14" s="227"/>
      <c r="I14" s="228"/>
      <c r="J14" s="228"/>
      <c r="K14" s="71">
        <f t="shared" si="1"/>
        <v>0</v>
      </c>
      <c r="L14" s="262">
        <f t="shared" si="2"/>
        <v>0</v>
      </c>
      <c r="M14" s="67" t="str">
        <f>IFERROR(VLOOKUP(L14,【削除・変更不可】標準記録!$C$4:$D$54,2,TRUE()),"-")</f>
        <v>-</v>
      </c>
      <c r="N14" s="182">
        <v>3000</v>
      </c>
      <c r="O14" s="229"/>
      <c r="P14" s="228"/>
      <c r="Q14" s="228"/>
      <c r="R14" s="71">
        <f t="shared" si="3"/>
        <v>0</v>
      </c>
      <c r="S14" s="262">
        <f t="shared" si="4"/>
        <v>0</v>
      </c>
      <c r="T14" s="67" t="str">
        <f>IFERROR(VLOOKUP(S14,【削除・変更不可】標準記録!$F$4:$G$54,2,TRUE()),"-")</f>
        <v>-</v>
      </c>
      <c r="U14" s="122">
        <f t="shared" si="5"/>
        <v>0</v>
      </c>
      <c r="V14" s="263">
        <f t="shared" si="6"/>
        <v>0</v>
      </c>
      <c r="W14" s="67" t="str">
        <f>IFERROR(VLOOKUP(V14,【削除・変更不可】標準記録!$I$4:$J$54,2,TRUE()),"-")</f>
        <v>-</v>
      </c>
      <c r="X14" s="286"/>
      <c r="Y14" s="287"/>
      <c r="Z14" s="288"/>
      <c r="AA14" s="266" t="s">
        <v>52</v>
      </c>
      <c r="AB14" s="59" t="s">
        <v>52</v>
      </c>
      <c r="AC14" s="125"/>
      <c r="AD14" s="201"/>
    </row>
    <row r="15" spans="1:34" ht="16.5" customHeight="1">
      <c r="A15" s="62">
        <v>8</v>
      </c>
      <c r="B15" s="182" t="s">
        <v>179</v>
      </c>
      <c r="C15" s="78" t="s">
        <v>49</v>
      </c>
      <c r="D15" s="116"/>
      <c r="E15" s="117" t="str">
        <f t="shared" si="0"/>
        <v/>
      </c>
      <c r="F15" s="67">
        <f>DATEDIF(D15,基礎データ!$C$8,"Y")</f>
        <v>127</v>
      </c>
      <c r="G15" s="68">
        <v>400</v>
      </c>
      <c r="H15" s="227"/>
      <c r="I15" s="228"/>
      <c r="J15" s="228"/>
      <c r="K15" s="71">
        <f t="shared" si="1"/>
        <v>0</v>
      </c>
      <c r="L15" s="262">
        <f t="shared" si="2"/>
        <v>0</v>
      </c>
      <c r="M15" s="67" t="str">
        <f>IFERROR(VLOOKUP(L15,【削除・変更不可】標準記録!$C$4:$D$54,2,TRUE()),"-")</f>
        <v>-</v>
      </c>
      <c r="N15" s="182">
        <v>3000</v>
      </c>
      <c r="O15" s="229"/>
      <c r="P15" s="228"/>
      <c r="Q15" s="228"/>
      <c r="R15" s="71">
        <f t="shared" si="3"/>
        <v>0</v>
      </c>
      <c r="S15" s="262">
        <f t="shared" si="4"/>
        <v>0</v>
      </c>
      <c r="T15" s="67" t="str">
        <f>IFERROR(VLOOKUP(S15,【削除・変更不可】標準記録!$F$4:$G$54,2,TRUE()),"-")</f>
        <v>-</v>
      </c>
      <c r="U15" s="122">
        <f t="shared" si="5"/>
        <v>0</v>
      </c>
      <c r="V15" s="263">
        <f t="shared" si="6"/>
        <v>0</v>
      </c>
      <c r="W15" s="67" t="str">
        <f>IFERROR(VLOOKUP(V15,【削除・変更不可】標準記録!$I$4:$J$54,2,TRUE()),"-")</f>
        <v>-</v>
      </c>
      <c r="X15" s="286"/>
      <c r="Y15" s="287"/>
      <c r="Z15" s="288"/>
      <c r="AA15" s="266" t="s">
        <v>52</v>
      </c>
      <c r="AB15" s="59" t="s">
        <v>52</v>
      </c>
      <c r="AC15" s="128"/>
      <c r="AD15" s="201"/>
    </row>
    <row r="16" spans="1:34" ht="16.5" customHeight="1">
      <c r="A16" s="62">
        <v>9</v>
      </c>
      <c r="B16" s="182" t="s">
        <v>180</v>
      </c>
      <c r="C16" s="78" t="s">
        <v>49</v>
      </c>
      <c r="D16" s="116"/>
      <c r="E16" s="117" t="str">
        <f t="shared" si="0"/>
        <v/>
      </c>
      <c r="F16" s="67">
        <f>DATEDIF(D16,基礎データ!$C$8,"Y")</f>
        <v>127</v>
      </c>
      <c r="G16" s="68">
        <v>400</v>
      </c>
      <c r="H16" s="227"/>
      <c r="I16" s="228"/>
      <c r="J16" s="228"/>
      <c r="K16" s="71">
        <f t="shared" si="1"/>
        <v>0</v>
      </c>
      <c r="L16" s="262">
        <f t="shared" si="2"/>
        <v>0</v>
      </c>
      <c r="M16" s="67" t="str">
        <f>IFERROR(VLOOKUP(L16,【削除・変更不可】標準記録!$C$4:$D$54,2,TRUE()),"-")</f>
        <v>-</v>
      </c>
      <c r="N16" s="182">
        <v>3000</v>
      </c>
      <c r="O16" s="229"/>
      <c r="P16" s="228"/>
      <c r="Q16" s="228"/>
      <c r="R16" s="71">
        <f t="shared" si="3"/>
        <v>0</v>
      </c>
      <c r="S16" s="262">
        <f t="shared" si="4"/>
        <v>0</v>
      </c>
      <c r="T16" s="67" t="str">
        <f>IFERROR(VLOOKUP(S16,【削除・変更不可】標準記録!$F$4:$G$54,2,TRUE()),"-")</f>
        <v>-</v>
      </c>
      <c r="U16" s="122">
        <f t="shared" si="5"/>
        <v>0</v>
      </c>
      <c r="V16" s="263">
        <f t="shared" si="6"/>
        <v>0</v>
      </c>
      <c r="W16" s="67" t="str">
        <f>IFERROR(VLOOKUP(V16,【削除・変更不可】標準記録!$I$4:$J$54,2,TRUE()),"-")</f>
        <v>-</v>
      </c>
      <c r="X16" s="286"/>
      <c r="Y16" s="287"/>
      <c r="Z16" s="288"/>
      <c r="AA16" s="266" t="s">
        <v>52</v>
      </c>
      <c r="AB16" s="59" t="s">
        <v>52</v>
      </c>
      <c r="AC16" s="125"/>
      <c r="AD16" s="201"/>
    </row>
    <row r="17" spans="1:30" ht="16.5" customHeight="1">
      <c r="A17" s="62">
        <v>10</v>
      </c>
      <c r="B17" s="182" t="s">
        <v>181</v>
      </c>
      <c r="C17" s="78" t="s">
        <v>49</v>
      </c>
      <c r="D17" s="116"/>
      <c r="E17" s="117" t="str">
        <f t="shared" si="0"/>
        <v/>
      </c>
      <c r="F17" s="67">
        <f>DATEDIF(D17,基礎データ!$C$8,"Y")</f>
        <v>127</v>
      </c>
      <c r="G17" s="68">
        <v>400</v>
      </c>
      <c r="H17" s="227"/>
      <c r="I17" s="228"/>
      <c r="J17" s="228"/>
      <c r="K17" s="71">
        <f t="shared" si="1"/>
        <v>0</v>
      </c>
      <c r="L17" s="262">
        <f t="shared" si="2"/>
        <v>0</v>
      </c>
      <c r="M17" s="67" t="str">
        <f>IFERROR(VLOOKUP(L17,【削除・変更不可】標準記録!$C$4:$D$54,2,TRUE()),"-")</f>
        <v>-</v>
      </c>
      <c r="N17" s="182">
        <v>3000</v>
      </c>
      <c r="O17" s="229"/>
      <c r="P17" s="228"/>
      <c r="Q17" s="228"/>
      <c r="R17" s="71">
        <f t="shared" si="3"/>
        <v>0</v>
      </c>
      <c r="S17" s="262">
        <f t="shared" si="4"/>
        <v>0</v>
      </c>
      <c r="T17" s="67" t="str">
        <f>IFERROR(VLOOKUP(S17,【削除・変更不可】標準記録!$F$4:$G$54,2,TRUE()),"-")</f>
        <v>-</v>
      </c>
      <c r="U17" s="122">
        <f t="shared" si="5"/>
        <v>0</v>
      </c>
      <c r="V17" s="263">
        <f t="shared" si="6"/>
        <v>0</v>
      </c>
      <c r="W17" s="67" t="str">
        <f>IFERROR(VLOOKUP(V17,【削除・変更不可】標準記録!$I$4:$J$54,2,TRUE()),"-")</f>
        <v>-</v>
      </c>
      <c r="X17" s="286"/>
      <c r="Y17" s="287"/>
      <c r="Z17" s="288"/>
      <c r="AA17" s="266" t="s">
        <v>52</v>
      </c>
      <c r="AB17" s="59" t="s">
        <v>52</v>
      </c>
      <c r="AC17" s="125"/>
      <c r="AD17" s="201"/>
    </row>
    <row r="18" spans="1:30" ht="16.5" customHeight="1">
      <c r="A18" s="62">
        <v>11</v>
      </c>
      <c r="B18" s="182" t="s">
        <v>182</v>
      </c>
      <c r="C18" s="78" t="s">
        <v>49</v>
      </c>
      <c r="D18" s="116"/>
      <c r="E18" s="117" t="str">
        <f t="shared" si="0"/>
        <v/>
      </c>
      <c r="F18" s="67">
        <f>DATEDIF(D18,基礎データ!$C$8,"Y")</f>
        <v>127</v>
      </c>
      <c r="G18" s="68">
        <v>400</v>
      </c>
      <c r="H18" s="118"/>
      <c r="I18" s="119"/>
      <c r="J18" s="119"/>
      <c r="K18" s="71">
        <f t="shared" si="1"/>
        <v>0</v>
      </c>
      <c r="L18" s="262">
        <f t="shared" si="2"/>
        <v>0</v>
      </c>
      <c r="M18" s="67" t="str">
        <f>IFERROR(VLOOKUP(L18,【削除・変更不可】標準記録!$C$4:$D$54,2,TRUE()),"-")</f>
        <v>-</v>
      </c>
      <c r="N18" s="182">
        <v>3000</v>
      </c>
      <c r="O18" s="121"/>
      <c r="P18" s="119"/>
      <c r="Q18" s="119"/>
      <c r="R18" s="71">
        <f t="shared" si="3"/>
        <v>0</v>
      </c>
      <c r="S18" s="262">
        <f t="shared" si="4"/>
        <v>0</v>
      </c>
      <c r="T18" s="67" t="str">
        <f>IFERROR(VLOOKUP(S18,【削除・変更不可】標準記録!$F$4:$G$54,2,TRUE()),"-")</f>
        <v>-</v>
      </c>
      <c r="U18" s="122">
        <f t="shared" si="5"/>
        <v>0</v>
      </c>
      <c r="V18" s="263">
        <f t="shared" si="6"/>
        <v>0</v>
      </c>
      <c r="W18" s="67" t="str">
        <f>IFERROR(VLOOKUP(V18,【削除・変更不可】標準記録!$I$4:$J$54,2,TRUE()),"-")</f>
        <v>-</v>
      </c>
      <c r="X18" s="286"/>
      <c r="Y18" s="287"/>
      <c r="Z18" s="288"/>
      <c r="AA18" s="266" t="s">
        <v>52</v>
      </c>
      <c r="AB18" s="59" t="s">
        <v>52</v>
      </c>
      <c r="AC18" s="125"/>
      <c r="AD18" s="201"/>
    </row>
    <row r="19" spans="1:30" ht="16.5" customHeight="1">
      <c r="A19" s="62">
        <v>12</v>
      </c>
      <c r="B19" s="182" t="s">
        <v>183</v>
      </c>
      <c r="C19" s="78" t="s">
        <v>49</v>
      </c>
      <c r="D19" s="116"/>
      <c r="E19" s="117" t="str">
        <f t="shared" si="0"/>
        <v/>
      </c>
      <c r="F19" s="67">
        <f>DATEDIF(D19,基礎データ!$C$8,"Y")</f>
        <v>127</v>
      </c>
      <c r="G19" s="68">
        <v>400</v>
      </c>
      <c r="H19" s="227"/>
      <c r="I19" s="228"/>
      <c r="J19" s="228"/>
      <c r="K19" s="71">
        <f t="shared" si="1"/>
        <v>0</v>
      </c>
      <c r="L19" s="262">
        <f t="shared" si="2"/>
        <v>0</v>
      </c>
      <c r="M19" s="67" t="str">
        <f>IFERROR(VLOOKUP(L19,【削除・変更不可】標準記録!$C$4:$D$54,2,TRUE()),"-")</f>
        <v>-</v>
      </c>
      <c r="N19" s="182">
        <v>3000</v>
      </c>
      <c r="O19" s="229"/>
      <c r="P19" s="228"/>
      <c r="Q19" s="228"/>
      <c r="R19" s="71">
        <f t="shared" si="3"/>
        <v>0</v>
      </c>
      <c r="S19" s="262">
        <f t="shared" si="4"/>
        <v>0</v>
      </c>
      <c r="T19" s="67" t="str">
        <f>IFERROR(VLOOKUP(S19,【削除・変更不可】標準記録!$F$4:$G$54,2,TRUE()),"-")</f>
        <v>-</v>
      </c>
      <c r="U19" s="122">
        <f t="shared" si="5"/>
        <v>0</v>
      </c>
      <c r="V19" s="263">
        <f t="shared" si="6"/>
        <v>0</v>
      </c>
      <c r="W19" s="67" t="str">
        <f>IFERROR(VLOOKUP(V19,【削除・変更不可】標準記録!$I$4:$J$54,2,TRUE()),"-")</f>
        <v>-</v>
      </c>
      <c r="X19" s="286"/>
      <c r="Y19" s="287"/>
      <c r="Z19" s="288"/>
      <c r="AA19" s="266" t="s">
        <v>52</v>
      </c>
      <c r="AB19" s="59" t="s">
        <v>52</v>
      </c>
      <c r="AC19" s="128"/>
      <c r="AD19" s="201"/>
    </row>
    <row r="20" spans="1:30" ht="16.5" customHeight="1">
      <c r="A20" s="62">
        <v>13</v>
      </c>
      <c r="B20" s="182" t="s">
        <v>184</v>
      </c>
      <c r="C20" s="78" t="s">
        <v>49</v>
      </c>
      <c r="D20" s="116"/>
      <c r="E20" s="117" t="str">
        <f t="shared" si="0"/>
        <v/>
      </c>
      <c r="F20" s="67">
        <f>DATEDIF(D20,基礎データ!$C$8,"Y")</f>
        <v>127</v>
      </c>
      <c r="G20" s="68">
        <v>400</v>
      </c>
      <c r="H20" s="227"/>
      <c r="I20" s="228"/>
      <c r="J20" s="228"/>
      <c r="K20" s="71">
        <f t="shared" si="1"/>
        <v>0</v>
      </c>
      <c r="L20" s="262">
        <f t="shared" si="2"/>
        <v>0</v>
      </c>
      <c r="M20" s="67" t="str">
        <f>IFERROR(VLOOKUP(L20,【削除・変更不可】標準記録!$C$4:$D$54,2,TRUE()),"-")</f>
        <v>-</v>
      </c>
      <c r="N20" s="182">
        <v>3000</v>
      </c>
      <c r="O20" s="229"/>
      <c r="P20" s="228"/>
      <c r="Q20" s="228"/>
      <c r="R20" s="71">
        <f t="shared" si="3"/>
        <v>0</v>
      </c>
      <c r="S20" s="262">
        <f t="shared" si="4"/>
        <v>0</v>
      </c>
      <c r="T20" s="67" t="str">
        <f>IFERROR(VLOOKUP(S20,【削除・変更不可】標準記録!$F$4:$G$54,2,TRUE()),"-")</f>
        <v>-</v>
      </c>
      <c r="U20" s="122">
        <f t="shared" si="5"/>
        <v>0</v>
      </c>
      <c r="V20" s="263">
        <f t="shared" si="6"/>
        <v>0</v>
      </c>
      <c r="W20" s="67" t="str">
        <f>IFERROR(VLOOKUP(V20,【削除・変更不可】標準記録!$I$4:$J$54,2,TRUE()),"-")</f>
        <v>-</v>
      </c>
      <c r="X20" s="286"/>
      <c r="Y20" s="287"/>
      <c r="Z20" s="288"/>
      <c r="AA20" s="266" t="s">
        <v>52</v>
      </c>
      <c r="AB20" s="59" t="s">
        <v>52</v>
      </c>
      <c r="AC20" s="125"/>
      <c r="AD20" s="201"/>
    </row>
    <row r="21" spans="1:30" ht="16.5" customHeight="1">
      <c r="A21" s="62">
        <v>14</v>
      </c>
      <c r="B21" s="182" t="s">
        <v>185</v>
      </c>
      <c r="C21" s="78" t="s">
        <v>49</v>
      </c>
      <c r="D21" s="116"/>
      <c r="E21" s="117" t="str">
        <f t="shared" si="0"/>
        <v/>
      </c>
      <c r="F21" s="67">
        <f>DATEDIF(D21,基礎データ!$C$8,"Y")</f>
        <v>127</v>
      </c>
      <c r="G21" s="68">
        <v>400</v>
      </c>
      <c r="H21" s="227"/>
      <c r="I21" s="228"/>
      <c r="J21" s="228"/>
      <c r="K21" s="71">
        <f t="shared" si="1"/>
        <v>0</v>
      </c>
      <c r="L21" s="262">
        <f t="shared" si="2"/>
        <v>0</v>
      </c>
      <c r="M21" s="67" t="str">
        <f>IFERROR(VLOOKUP(L21,【削除・変更不可】標準記録!$C$4:$D$54,2,TRUE()),"-")</f>
        <v>-</v>
      </c>
      <c r="N21" s="182">
        <v>3000</v>
      </c>
      <c r="O21" s="229"/>
      <c r="P21" s="228"/>
      <c r="Q21" s="228"/>
      <c r="R21" s="71">
        <f t="shared" si="3"/>
        <v>0</v>
      </c>
      <c r="S21" s="262">
        <f t="shared" si="4"/>
        <v>0</v>
      </c>
      <c r="T21" s="67" t="str">
        <f>IFERROR(VLOOKUP(S21,【削除・変更不可】標準記録!$F$4:$G$54,2,TRUE()),"-")</f>
        <v>-</v>
      </c>
      <c r="U21" s="122">
        <f t="shared" si="5"/>
        <v>0</v>
      </c>
      <c r="V21" s="263">
        <f t="shared" si="6"/>
        <v>0</v>
      </c>
      <c r="W21" s="67" t="str">
        <f>IFERROR(VLOOKUP(V21,【削除・変更不可】標準記録!$I$4:$J$54,2,TRUE()),"-")</f>
        <v>-</v>
      </c>
      <c r="X21" s="286"/>
      <c r="Y21" s="287"/>
      <c r="Z21" s="288"/>
      <c r="AA21" s="266" t="s">
        <v>52</v>
      </c>
      <c r="AB21" s="59" t="s">
        <v>52</v>
      </c>
      <c r="AC21" s="128"/>
      <c r="AD21" s="201"/>
    </row>
    <row r="22" spans="1:30" ht="16.5" customHeight="1">
      <c r="A22" s="62">
        <v>15</v>
      </c>
      <c r="B22" s="182" t="s">
        <v>186</v>
      </c>
      <c r="C22" s="78" t="s">
        <v>49</v>
      </c>
      <c r="D22" s="116"/>
      <c r="E22" s="117" t="str">
        <f t="shared" si="0"/>
        <v/>
      </c>
      <c r="F22" s="67">
        <f>DATEDIF(D22,基礎データ!$C$8,"Y")</f>
        <v>127</v>
      </c>
      <c r="G22" s="68">
        <v>400</v>
      </c>
      <c r="H22" s="227"/>
      <c r="I22" s="228"/>
      <c r="J22" s="228"/>
      <c r="K22" s="71">
        <f t="shared" si="1"/>
        <v>0</v>
      </c>
      <c r="L22" s="262">
        <f t="shared" si="2"/>
        <v>0</v>
      </c>
      <c r="M22" s="67" t="str">
        <f>IFERROR(VLOOKUP(L22,【削除・変更不可】標準記録!$C$4:$D$54,2,TRUE()),"-")</f>
        <v>-</v>
      </c>
      <c r="N22" s="182">
        <v>3000</v>
      </c>
      <c r="O22" s="229"/>
      <c r="P22" s="228"/>
      <c r="Q22" s="228"/>
      <c r="R22" s="71">
        <f t="shared" si="3"/>
        <v>0</v>
      </c>
      <c r="S22" s="262">
        <f t="shared" si="4"/>
        <v>0</v>
      </c>
      <c r="T22" s="67" t="str">
        <f>IFERROR(VLOOKUP(S22,【削除・変更不可】標準記録!$F$4:$G$54,2,TRUE()),"-")</f>
        <v>-</v>
      </c>
      <c r="U22" s="122">
        <f t="shared" si="5"/>
        <v>0</v>
      </c>
      <c r="V22" s="263">
        <f t="shared" si="6"/>
        <v>0</v>
      </c>
      <c r="W22" s="67" t="str">
        <f>IFERROR(VLOOKUP(V22,【削除・変更不可】標準記録!$I$4:$J$54,2,TRUE()),"-")</f>
        <v>-</v>
      </c>
      <c r="X22" s="286"/>
      <c r="Y22" s="287"/>
      <c r="Z22" s="288"/>
      <c r="AA22" s="266" t="s">
        <v>52</v>
      </c>
      <c r="AB22" s="59" t="s">
        <v>52</v>
      </c>
      <c r="AC22" s="125"/>
      <c r="AD22" s="201"/>
    </row>
    <row r="23" spans="1:30" ht="16.5" customHeight="1">
      <c r="A23" s="62">
        <v>16</v>
      </c>
      <c r="B23" s="182" t="s">
        <v>187</v>
      </c>
      <c r="C23" s="78" t="s">
        <v>49</v>
      </c>
      <c r="D23" s="116"/>
      <c r="E23" s="117" t="str">
        <f t="shared" si="0"/>
        <v/>
      </c>
      <c r="F23" s="67">
        <f>DATEDIF(D23,基礎データ!$C$8,"Y")</f>
        <v>127</v>
      </c>
      <c r="G23" s="68">
        <v>400</v>
      </c>
      <c r="H23" s="118"/>
      <c r="I23" s="119"/>
      <c r="J23" s="119"/>
      <c r="K23" s="71">
        <f t="shared" si="1"/>
        <v>0</v>
      </c>
      <c r="L23" s="262">
        <f t="shared" si="2"/>
        <v>0</v>
      </c>
      <c r="M23" s="67" t="str">
        <f>IFERROR(VLOOKUP(L23,【削除・変更不可】標準記録!$C$4:$D$54,2,TRUE()),"-")</f>
        <v>-</v>
      </c>
      <c r="N23" s="182">
        <v>3000</v>
      </c>
      <c r="O23" s="121"/>
      <c r="P23" s="119"/>
      <c r="Q23" s="119"/>
      <c r="R23" s="71">
        <f t="shared" si="3"/>
        <v>0</v>
      </c>
      <c r="S23" s="262">
        <f t="shared" si="4"/>
        <v>0</v>
      </c>
      <c r="T23" s="67" t="str">
        <f>IFERROR(VLOOKUP(S23,【削除・変更不可】標準記録!$F$4:$G$54,2,TRUE()),"-")</f>
        <v>-</v>
      </c>
      <c r="U23" s="122">
        <f t="shared" si="5"/>
        <v>0</v>
      </c>
      <c r="V23" s="263">
        <f t="shared" si="6"/>
        <v>0</v>
      </c>
      <c r="W23" s="67" t="str">
        <f>IFERROR(VLOOKUP(V23,【削除・変更不可】標準記録!$I$4:$J$54,2,TRUE()),"-")</f>
        <v>-</v>
      </c>
      <c r="X23" s="286"/>
      <c r="Y23" s="287"/>
      <c r="Z23" s="288"/>
      <c r="AA23" s="266" t="s">
        <v>52</v>
      </c>
      <c r="AB23" s="59" t="s">
        <v>52</v>
      </c>
      <c r="AC23" s="125"/>
      <c r="AD23" s="201"/>
    </row>
    <row r="24" spans="1:30" ht="16.5" customHeight="1">
      <c r="A24" s="62">
        <v>17</v>
      </c>
      <c r="B24" s="182" t="s">
        <v>188</v>
      </c>
      <c r="C24" s="78" t="s">
        <v>49</v>
      </c>
      <c r="D24" s="116"/>
      <c r="E24" s="117" t="str">
        <f t="shared" si="0"/>
        <v/>
      </c>
      <c r="F24" s="67">
        <f>DATEDIF(D24,基礎データ!$C$8,"Y")</f>
        <v>127</v>
      </c>
      <c r="G24" s="68">
        <v>400</v>
      </c>
      <c r="H24" s="227"/>
      <c r="I24" s="228"/>
      <c r="J24" s="228"/>
      <c r="K24" s="71">
        <f t="shared" si="1"/>
        <v>0</v>
      </c>
      <c r="L24" s="262">
        <f t="shared" si="2"/>
        <v>0</v>
      </c>
      <c r="M24" s="67" t="str">
        <f>IFERROR(VLOOKUP(L24,【削除・変更不可】標準記録!$C$4:$D$54,2,TRUE()),"-")</f>
        <v>-</v>
      </c>
      <c r="N24" s="182">
        <v>3000</v>
      </c>
      <c r="O24" s="229"/>
      <c r="P24" s="228"/>
      <c r="Q24" s="228"/>
      <c r="R24" s="71">
        <f t="shared" si="3"/>
        <v>0</v>
      </c>
      <c r="S24" s="262">
        <f t="shared" si="4"/>
        <v>0</v>
      </c>
      <c r="T24" s="67" t="str">
        <f>IFERROR(VLOOKUP(S24,【削除・変更不可】標準記録!$F$4:$G$54,2,TRUE()),"-")</f>
        <v>-</v>
      </c>
      <c r="U24" s="122">
        <f t="shared" si="5"/>
        <v>0</v>
      </c>
      <c r="V24" s="263">
        <f t="shared" si="6"/>
        <v>0</v>
      </c>
      <c r="W24" s="67" t="str">
        <f>IFERROR(VLOOKUP(V24,【削除・変更不可】標準記録!$I$4:$J$54,2,TRUE()),"-")</f>
        <v>-</v>
      </c>
      <c r="X24" s="286"/>
      <c r="Y24" s="287"/>
      <c r="Z24" s="288"/>
      <c r="AA24" s="266" t="s">
        <v>52</v>
      </c>
      <c r="AB24" s="59" t="s">
        <v>52</v>
      </c>
      <c r="AC24" s="125"/>
      <c r="AD24" s="201"/>
    </row>
    <row r="25" spans="1:30" ht="16.5" customHeight="1">
      <c r="A25" s="62">
        <v>18</v>
      </c>
      <c r="B25" s="182" t="s">
        <v>189</v>
      </c>
      <c r="C25" s="78" t="s">
        <v>49</v>
      </c>
      <c r="D25" s="116"/>
      <c r="E25" s="117" t="str">
        <f t="shared" si="0"/>
        <v/>
      </c>
      <c r="F25" s="67">
        <f>DATEDIF(D25,基礎データ!$C$8,"Y")</f>
        <v>127</v>
      </c>
      <c r="G25" s="68">
        <v>400</v>
      </c>
      <c r="H25" s="227"/>
      <c r="I25" s="228"/>
      <c r="J25" s="228"/>
      <c r="K25" s="71">
        <f t="shared" si="1"/>
        <v>0</v>
      </c>
      <c r="L25" s="262">
        <f t="shared" si="2"/>
        <v>0</v>
      </c>
      <c r="M25" s="67" t="str">
        <f>IFERROR(VLOOKUP(L25,【削除・変更不可】標準記録!$C$4:$D$54,2,TRUE()),"-")</f>
        <v>-</v>
      </c>
      <c r="N25" s="182">
        <v>3000</v>
      </c>
      <c r="O25" s="229"/>
      <c r="P25" s="228"/>
      <c r="Q25" s="228"/>
      <c r="R25" s="71">
        <f t="shared" si="3"/>
        <v>0</v>
      </c>
      <c r="S25" s="262">
        <f t="shared" si="4"/>
        <v>0</v>
      </c>
      <c r="T25" s="67" t="str">
        <f>IFERROR(VLOOKUP(S25,【削除・変更不可】標準記録!$F$4:$G$54,2,TRUE()),"-")</f>
        <v>-</v>
      </c>
      <c r="U25" s="122">
        <f t="shared" si="5"/>
        <v>0</v>
      </c>
      <c r="V25" s="263">
        <f t="shared" si="6"/>
        <v>0</v>
      </c>
      <c r="W25" s="67" t="str">
        <f>IFERROR(VLOOKUP(V25,【削除・変更不可】標準記録!$I$4:$J$54,2,TRUE()),"-")</f>
        <v>-</v>
      </c>
      <c r="X25" s="286"/>
      <c r="Y25" s="287"/>
      <c r="Z25" s="288"/>
      <c r="AA25" s="266" t="s">
        <v>52</v>
      </c>
      <c r="AB25" s="59" t="s">
        <v>52</v>
      </c>
      <c r="AC25" s="128"/>
      <c r="AD25" s="201"/>
    </row>
    <row r="26" spans="1:30" ht="16.5" customHeight="1">
      <c r="A26" s="62">
        <v>19</v>
      </c>
      <c r="B26" s="182" t="s">
        <v>190</v>
      </c>
      <c r="C26" s="78" t="s">
        <v>49</v>
      </c>
      <c r="D26" s="116"/>
      <c r="E26" s="117" t="str">
        <f t="shared" si="0"/>
        <v/>
      </c>
      <c r="F26" s="67">
        <f>DATEDIF(D26,基礎データ!$C$8,"Y")</f>
        <v>127</v>
      </c>
      <c r="G26" s="68">
        <v>400</v>
      </c>
      <c r="H26" s="227"/>
      <c r="I26" s="228"/>
      <c r="J26" s="228"/>
      <c r="K26" s="71">
        <f t="shared" si="1"/>
        <v>0</v>
      </c>
      <c r="L26" s="262">
        <f t="shared" si="2"/>
        <v>0</v>
      </c>
      <c r="M26" s="67" t="str">
        <f>IFERROR(VLOOKUP(L26,【削除・変更不可】標準記録!$C$4:$D$54,2,TRUE()),"-")</f>
        <v>-</v>
      </c>
      <c r="N26" s="182">
        <v>3000</v>
      </c>
      <c r="O26" s="229"/>
      <c r="P26" s="228"/>
      <c r="Q26" s="228"/>
      <c r="R26" s="71">
        <f t="shared" si="3"/>
        <v>0</v>
      </c>
      <c r="S26" s="262">
        <f t="shared" si="4"/>
        <v>0</v>
      </c>
      <c r="T26" s="67" t="str">
        <f>IFERROR(VLOOKUP(S26,【削除・変更不可】標準記録!$F$4:$G$54,2,TRUE()),"-")</f>
        <v>-</v>
      </c>
      <c r="U26" s="122">
        <f t="shared" si="5"/>
        <v>0</v>
      </c>
      <c r="V26" s="263">
        <f t="shared" si="6"/>
        <v>0</v>
      </c>
      <c r="W26" s="67" t="str">
        <f>IFERROR(VLOOKUP(V26,【削除・変更不可】標準記録!$I$4:$J$54,2,TRUE()),"-")</f>
        <v>-</v>
      </c>
      <c r="X26" s="286"/>
      <c r="Y26" s="287"/>
      <c r="Z26" s="288"/>
      <c r="AA26" s="266" t="s">
        <v>52</v>
      </c>
      <c r="AB26" s="59" t="s">
        <v>52</v>
      </c>
      <c r="AC26" s="125"/>
      <c r="AD26" s="201"/>
    </row>
    <row r="27" spans="1:30" ht="16.5" customHeight="1">
      <c r="A27" s="62">
        <v>20</v>
      </c>
      <c r="B27" s="182" t="s">
        <v>191</v>
      </c>
      <c r="C27" s="78" t="s">
        <v>49</v>
      </c>
      <c r="D27" s="116"/>
      <c r="E27" s="117" t="str">
        <f t="shared" si="0"/>
        <v/>
      </c>
      <c r="F27" s="67">
        <f>DATEDIF(D27,基礎データ!$C$8,"Y")</f>
        <v>127</v>
      </c>
      <c r="G27" s="68">
        <v>400</v>
      </c>
      <c r="H27" s="227"/>
      <c r="I27" s="228"/>
      <c r="J27" s="228"/>
      <c r="K27" s="71">
        <f t="shared" si="1"/>
        <v>0</v>
      </c>
      <c r="L27" s="262">
        <f t="shared" si="2"/>
        <v>0</v>
      </c>
      <c r="M27" s="67" t="str">
        <f>IFERROR(VLOOKUP(L27,【削除・変更不可】標準記録!$C$4:$D$54,2,TRUE()),"-")</f>
        <v>-</v>
      </c>
      <c r="N27" s="182">
        <v>3000</v>
      </c>
      <c r="O27" s="229"/>
      <c r="P27" s="228"/>
      <c r="Q27" s="228"/>
      <c r="R27" s="71">
        <f t="shared" si="3"/>
        <v>0</v>
      </c>
      <c r="S27" s="262">
        <f t="shared" si="4"/>
        <v>0</v>
      </c>
      <c r="T27" s="67" t="str">
        <f>IFERROR(VLOOKUP(S27,【削除・変更不可】標準記録!$F$4:$G$54,2,TRUE()),"-")</f>
        <v>-</v>
      </c>
      <c r="U27" s="122">
        <f t="shared" si="5"/>
        <v>0</v>
      </c>
      <c r="V27" s="263">
        <f t="shared" si="6"/>
        <v>0</v>
      </c>
      <c r="W27" s="67" t="str">
        <f>IFERROR(VLOOKUP(V27,【削除・変更不可】標準記録!$I$4:$J$54,2,TRUE()),"-")</f>
        <v>-</v>
      </c>
      <c r="X27" s="286"/>
      <c r="Y27" s="287"/>
      <c r="Z27" s="288"/>
      <c r="AA27" s="266" t="s">
        <v>52</v>
      </c>
      <c r="AB27" s="59" t="s">
        <v>52</v>
      </c>
      <c r="AC27" s="128"/>
      <c r="AD27" s="201"/>
    </row>
    <row r="28" spans="1:30" ht="16.5" customHeight="1">
      <c r="A28" s="62">
        <v>21</v>
      </c>
      <c r="B28" s="182" t="s">
        <v>192</v>
      </c>
      <c r="C28" s="78" t="s">
        <v>49</v>
      </c>
      <c r="D28" s="116"/>
      <c r="E28" s="117" t="str">
        <f t="shared" si="0"/>
        <v/>
      </c>
      <c r="F28" s="67">
        <f>DATEDIF(D28,基礎データ!$C$8,"Y")</f>
        <v>127</v>
      </c>
      <c r="G28" s="68">
        <v>400</v>
      </c>
      <c r="H28" s="227"/>
      <c r="I28" s="228"/>
      <c r="J28" s="228"/>
      <c r="K28" s="71">
        <f t="shared" si="1"/>
        <v>0</v>
      </c>
      <c r="L28" s="262">
        <f t="shared" si="2"/>
        <v>0</v>
      </c>
      <c r="M28" s="67" t="str">
        <f>IFERROR(VLOOKUP(L28,【削除・変更不可】標準記録!$C$4:$D$54,2,TRUE()),"-")</f>
        <v>-</v>
      </c>
      <c r="N28" s="182">
        <v>3000</v>
      </c>
      <c r="O28" s="229"/>
      <c r="P28" s="228"/>
      <c r="Q28" s="228"/>
      <c r="R28" s="71">
        <f t="shared" si="3"/>
        <v>0</v>
      </c>
      <c r="S28" s="262">
        <f t="shared" si="4"/>
        <v>0</v>
      </c>
      <c r="T28" s="67" t="str">
        <f>IFERROR(VLOOKUP(S28,【削除・変更不可】標準記録!$F$4:$G$54,2,TRUE()),"-")</f>
        <v>-</v>
      </c>
      <c r="U28" s="122">
        <f t="shared" si="5"/>
        <v>0</v>
      </c>
      <c r="V28" s="263">
        <f t="shared" si="6"/>
        <v>0</v>
      </c>
      <c r="W28" s="67" t="str">
        <f>IFERROR(VLOOKUP(V28,【削除・変更不可】標準記録!$I$4:$J$54,2,TRUE()),"-")</f>
        <v>-</v>
      </c>
      <c r="X28" s="286"/>
      <c r="Y28" s="264"/>
      <c r="Z28" s="265"/>
      <c r="AA28" s="266" t="s">
        <v>52</v>
      </c>
      <c r="AB28" s="59" t="s">
        <v>52</v>
      </c>
      <c r="AC28" s="289"/>
      <c r="AD28" s="201"/>
    </row>
    <row r="29" spans="1:30" ht="16.5" customHeight="1">
      <c r="A29" s="62">
        <v>22</v>
      </c>
      <c r="B29" s="182" t="s">
        <v>193</v>
      </c>
      <c r="C29" s="78" t="s">
        <v>49</v>
      </c>
      <c r="D29" s="116"/>
      <c r="E29" s="117" t="str">
        <f t="shared" si="0"/>
        <v/>
      </c>
      <c r="F29" s="67">
        <f>DATEDIF(D29,基礎データ!$C$8,"Y")</f>
        <v>127</v>
      </c>
      <c r="G29" s="68">
        <v>400</v>
      </c>
      <c r="H29" s="227"/>
      <c r="I29" s="228"/>
      <c r="J29" s="228"/>
      <c r="K29" s="71">
        <f t="shared" si="1"/>
        <v>0</v>
      </c>
      <c r="L29" s="262">
        <f t="shared" si="2"/>
        <v>0</v>
      </c>
      <c r="M29" s="67" t="str">
        <f>IFERROR(VLOOKUP(L29,【削除・変更不可】標準記録!$C$4:$D$54,2,TRUE()),"-")</f>
        <v>-</v>
      </c>
      <c r="N29" s="182">
        <v>3000</v>
      </c>
      <c r="O29" s="229"/>
      <c r="P29" s="228"/>
      <c r="Q29" s="228"/>
      <c r="R29" s="71">
        <f t="shared" si="3"/>
        <v>0</v>
      </c>
      <c r="S29" s="262">
        <f t="shared" si="4"/>
        <v>0</v>
      </c>
      <c r="T29" s="67" t="str">
        <f>IFERROR(VLOOKUP(S29,【削除・変更不可】標準記録!$F$4:$G$54,2,TRUE()),"-")</f>
        <v>-</v>
      </c>
      <c r="U29" s="122">
        <f t="shared" si="5"/>
        <v>0</v>
      </c>
      <c r="V29" s="263">
        <f t="shared" si="6"/>
        <v>0</v>
      </c>
      <c r="W29" s="67" t="str">
        <f>IFERROR(VLOOKUP(V29,【削除・変更不可】標準記録!$I$4:$J$54,2,TRUE()),"-")</f>
        <v>-</v>
      </c>
      <c r="X29" s="286"/>
      <c r="Y29" s="287"/>
      <c r="Z29" s="288"/>
      <c r="AA29" s="266" t="s">
        <v>52</v>
      </c>
      <c r="AB29" s="59" t="s">
        <v>52</v>
      </c>
      <c r="AC29" s="289"/>
      <c r="AD29" s="201"/>
    </row>
    <row r="30" spans="1:30" ht="16.5" customHeight="1">
      <c r="A30" s="62">
        <v>23</v>
      </c>
      <c r="B30" s="182" t="s">
        <v>194</v>
      </c>
      <c r="C30" s="78" t="s">
        <v>49</v>
      </c>
      <c r="D30" s="116"/>
      <c r="E30" s="117" t="str">
        <f t="shared" si="0"/>
        <v/>
      </c>
      <c r="F30" s="67">
        <f>DATEDIF(D30,基礎データ!$C$8,"Y")</f>
        <v>127</v>
      </c>
      <c r="G30" s="68">
        <v>400</v>
      </c>
      <c r="H30" s="227"/>
      <c r="I30" s="228"/>
      <c r="J30" s="228"/>
      <c r="K30" s="71">
        <f t="shared" si="1"/>
        <v>0</v>
      </c>
      <c r="L30" s="262">
        <f t="shared" si="2"/>
        <v>0</v>
      </c>
      <c r="M30" s="67" t="str">
        <f>IFERROR(VLOOKUP(L30,【削除・変更不可】標準記録!$C$4:$D$54,2,TRUE()),"-")</f>
        <v>-</v>
      </c>
      <c r="N30" s="182">
        <v>3000</v>
      </c>
      <c r="O30" s="229"/>
      <c r="P30" s="228"/>
      <c r="Q30" s="228"/>
      <c r="R30" s="71">
        <f t="shared" si="3"/>
        <v>0</v>
      </c>
      <c r="S30" s="262">
        <f t="shared" si="4"/>
        <v>0</v>
      </c>
      <c r="T30" s="67" t="str">
        <f>IFERROR(VLOOKUP(S30,【削除・変更不可】標準記録!$F$4:$G$54,2,TRUE()),"-")</f>
        <v>-</v>
      </c>
      <c r="U30" s="122">
        <f t="shared" si="5"/>
        <v>0</v>
      </c>
      <c r="V30" s="263">
        <f t="shared" si="6"/>
        <v>0</v>
      </c>
      <c r="W30" s="67" t="str">
        <f>IFERROR(VLOOKUP(V30,【削除・変更不可】標準記録!$I$4:$J$54,2,TRUE()),"-")</f>
        <v>-</v>
      </c>
      <c r="X30" s="286"/>
      <c r="Y30" s="287"/>
      <c r="Z30" s="288"/>
      <c r="AA30" s="266" t="s">
        <v>52</v>
      </c>
      <c r="AB30" s="59" t="s">
        <v>52</v>
      </c>
      <c r="AC30" s="289"/>
      <c r="AD30" s="201"/>
    </row>
    <row r="31" spans="1:30" ht="16.5" customHeight="1">
      <c r="A31" s="62">
        <v>24</v>
      </c>
      <c r="B31" s="182" t="s">
        <v>195</v>
      </c>
      <c r="C31" s="78" t="s">
        <v>49</v>
      </c>
      <c r="D31" s="116"/>
      <c r="E31" s="117" t="str">
        <f t="shared" si="0"/>
        <v/>
      </c>
      <c r="F31" s="67">
        <f>DATEDIF(D31,基礎データ!$C$8,"Y")</f>
        <v>127</v>
      </c>
      <c r="G31" s="68">
        <v>400</v>
      </c>
      <c r="H31" s="227"/>
      <c r="I31" s="228"/>
      <c r="J31" s="228"/>
      <c r="K31" s="71">
        <f t="shared" si="1"/>
        <v>0</v>
      </c>
      <c r="L31" s="262">
        <f t="shared" si="2"/>
        <v>0</v>
      </c>
      <c r="M31" s="67" t="str">
        <f>IFERROR(VLOOKUP(L31,【削除・変更不可】標準記録!$C$4:$D$54,2,TRUE()),"-")</f>
        <v>-</v>
      </c>
      <c r="N31" s="182">
        <v>3000</v>
      </c>
      <c r="O31" s="229"/>
      <c r="P31" s="228"/>
      <c r="Q31" s="228"/>
      <c r="R31" s="71">
        <f t="shared" si="3"/>
        <v>0</v>
      </c>
      <c r="S31" s="262">
        <f t="shared" si="4"/>
        <v>0</v>
      </c>
      <c r="T31" s="67" t="str">
        <f>IFERROR(VLOOKUP(S31,【削除・変更不可】標準記録!$F$4:$G$54,2,TRUE()),"-")</f>
        <v>-</v>
      </c>
      <c r="U31" s="122">
        <f t="shared" si="5"/>
        <v>0</v>
      </c>
      <c r="V31" s="263">
        <f t="shared" si="6"/>
        <v>0</v>
      </c>
      <c r="W31" s="67" t="str">
        <f>IFERROR(VLOOKUP(V31,【削除・変更不可】標準記録!$I$4:$J$54,2,TRUE()),"-")</f>
        <v>-</v>
      </c>
      <c r="X31" s="286"/>
      <c r="Y31" s="287"/>
      <c r="Z31" s="288"/>
      <c r="AA31" s="266" t="s">
        <v>52</v>
      </c>
      <c r="AB31" s="59" t="s">
        <v>52</v>
      </c>
      <c r="AC31" s="289"/>
      <c r="AD31" s="201"/>
    </row>
    <row r="32" spans="1:30" ht="16.5" customHeight="1">
      <c r="A32" s="62">
        <v>25</v>
      </c>
      <c r="B32" s="182" t="s">
        <v>196</v>
      </c>
      <c r="C32" s="78" t="s">
        <v>49</v>
      </c>
      <c r="D32" s="116"/>
      <c r="E32" s="117" t="str">
        <f t="shared" si="0"/>
        <v/>
      </c>
      <c r="F32" s="67">
        <f>DATEDIF(D32,基礎データ!$C$8,"Y")</f>
        <v>127</v>
      </c>
      <c r="G32" s="68">
        <v>400</v>
      </c>
      <c r="H32" s="227"/>
      <c r="I32" s="228"/>
      <c r="J32" s="228"/>
      <c r="K32" s="71">
        <f t="shared" si="1"/>
        <v>0</v>
      </c>
      <c r="L32" s="262">
        <f t="shared" si="2"/>
        <v>0</v>
      </c>
      <c r="M32" s="67" t="str">
        <f>IFERROR(VLOOKUP(L32,【削除・変更不可】標準記録!$C$4:$D$54,2,TRUE()),"-")</f>
        <v>-</v>
      </c>
      <c r="N32" s="182">
        <v>3000</v>
      </c>
      <c r="O32" s="229"/>
      <c r="P32" s="228"/>
      <c r="Q32" s="228"/>
      <c r="R32" s="71">
        <f t="shared" si="3"/>
        <v>0</v>
      </c>
      <c r="S32" s="262">
        <f t="shared" si="4"/>
        <v>0</v>
      </c>
      <c r="T32" s="67" t="str">
        <f>IFERROR(VLOOKUP(S32,【削除・変更不可】標準記録!$F$4:$G$54,2,TRUE()),"-")</f>
        <v>-</v>
      </c>
      <c r="U32" s="122">
        <f t="shared" si="5"/>
        <v>0</v>
      </c>
      <c r="V32" s="263">
        <f t="shared" si="6"/>
        <v>0</v>
      </c>
      <c r="W32" s="67" t="str">
        <f>IFERROR(VLOOKUP(V32,【削除・変更不可】標準記録!$I$4:$J$54,2,TRUE()),"-")</f>
        <v>-</v>
      </c>
      <c r="X32" s="286"/>
      <c r="Y32" s="287"/>
      <c r="Z32" s="288"/>
      <c r="AA32" s="266" t="s">
        <v>52</v>
      </c>
      <c r="AB32" s="59" t="s">
        <v>52</v>
      </c>
      <c r="AC32" s="289"/>
      <c r="AD32" s="201"/>
    </row>
    <row r="33" spans="1:30" ht="16.5" customHeight="1">
      <c r="A33" s="62">
        <v>26</v>
      </c>
      <c r="B33" s="182" t="s">
        <v>197</v>
      </c>
      <c r="C33" s="78" t="s">
        <v>49</v>
      </c>
      <c r="D33" s="116"/>
      <c r="E33" s="117" t="str">
        <f t="shared" si="0"/>
        <v/>
      </c>
      <c r="F33" s="67">
        <f>DATEDIF(D33,基礎データ!$C$8,"Y")</f>
        <v>127</v>
      </c>
      <c r="G33" s="68">
        <v>400</v>
      </c>
      <c r="H33" s="227"/>
      <c r="I33" s="228"/>
      <c r="J33" s="228"/>
      <c r="K33" s="71">
        <f t="shared" si="1"/>
        <v>0</v>
      </c>
      <c r="L33" s="262">
        <f t="shared" si="2"/>
        <v>0</v>
      </c>
      <c r="M33" s="67" t="str">
        <f>IFERROR(VLOOKUP(L33,【削除・変更不可】標準記録!$C$4:$D$54,2,TRUE()),"-")</f>
        <v>-</v>
      </c>
      <c r="N33" s="182">
        <v>3000</v>
      </c>
      <c r="O33" s="229"/>
      <c r="P33" s="228"/>
      <c r="Q33" s="228"/>
      <c r="R33" s="71">
        <f t="shared" si="3"/>
        <v>0</v>
      </c>
      <c r="S33" s="262">
        <f t="shared" si="4"/>
        <v>0</v>
      </c>
      <c r="T33" s="67" t="str">
        <f>IFERROR(VLOOKUP(S33,【削除・変更不可】標準記録!$F$4:$G$54,2,TRUE()),"-")</f>
        <v>-</v>
      </c>
      <c r="U33" s="122">
        <f t="shared" si="5"/>
        <v>0</v>
      </c>
      <c r="V33" s="263">
        <f t="shared" si="6"/>
        <v>0</v>
      </c>
      <c r="W33" s="67" t="str">
        <f>IFERROR(VLOOKUP(V33,【削除・変更不可】標準記録!$I$4:$J$54,2,TRUE()),"-")</f>
        <v>-</v>
      </c>
      <c r="X33" s="286"/>
      <c r="Y33" s="287"/>
      <c r="Z33" s="288"/>
      <c r="AA33" s="266" t="s">
        <v>52</v>
      </c>
      <c r="AB33" s="59" t="s">
        <v>52</v>
      </c>
      <c r="AC33" s="286"/>
      <c r="AD33" s="201"/>
    </row>
    <row r="34" spans="1:30" ht="16.5" customHeight="1">
      <c r="A34" s="62">
        <v>27</v>
      </c>
      <c r="B34" s="182" t="s">
        <v>198</v>
      </c>
      <c r="C34" s="78" t="s">
        <v>49</v>
      </c>
      <c r="D34" s="116"/>
      <c r="E34" s="117" t="str">
        <f t="shared" si="0"/>
        <v/>
      </c>
      <c r="F34" s="67">
        <f>DATEDIF(D34,基礎データ!$C$8,"Y")</f>
        <v>127</v>
      </c>
      <c r="G34" s="68">
        <v>400</v>
      </c>
      <c r="H34" s="227"/>
      <c r="I34" s="228"/>
      <c r="J34" s="228"/>
      <c r="K34" s="71">
        <f t="shared" si="1"/>
        <v>0</v>
      </c>
      <c r="L34" s="262">
        <f t="shared" si="2"/>
        <v>0</v>
      </c>
      <c r="M34" s="67" t="str">
        <f>IFERROR(VLOOKUP(L34,【削除・変更不可】標準記録!$C$4:$D$54,2,TRUE()),"-")</f>
        <v>-</v>
      </c>
      <c r="N34" s="182">
        <v>3000</v>
      </c>
      <c r="O34" s="229"/>
      <c r="P34" s="228"/>
      <c r="Q34" s="228"/>
      <c r="R34" s="71">
        <f t="shared" si="3"/>
        <v>0</v>
      </c>
      <c r="S34" s="262">
        <f t="shared" si="4"/>
        <v>0</v>
      </c>
      <c r="T34" s="67" t="str">
        <f>IFERROR(VLOOKUP(S34,【削除・変更不可】標準記録!$F$4:$G$54,2,TRUE()),"-")</f>
        <v>-</v>
      </c>
      <c r="U34" s="122">
        <f t="shared" si="5"/>
        <v>0</v>
      </c>
      <c r="V34" s="263">
        <f t="shared" si="6"/>
        <v>0</v>
      </c>
      <c r="W34" s="67" t="str">
        <f>IFERROR(VLOOKUP(V34,【削除・変更不可】標準記録!$I$4:$J$54,2,TRUE()),"-")</f>
        <v>-</v>
      </c>
      <c r="X34" s="286"/>
      <c r="Y34" s="287"/>
      <c r="Z34" s="288"/>
      <c r="AA34" s="266" t="s">
        <v>52</v>
      </c>
      <c r="AB34" s="59" t="s">
        <v>52</v>
      </c>
      <c r="AC34" s="286"/>
      <c r="AD34" s="201"/>
    </row>
    <row r="35" spans="1:30" ht="16.5" customHeight="1">
      <c r="A35" s="62">
        <v>28</v>
      </c>
      <c r="B35" s="182" t="s">
        <v>199</v>
      </c>
      <c r="C35" s="78" t="s">
        <v>49</v>
      </c>
      <c r="D35" s="116"/>
      <c r="E35" s="117" t="str">
        <f t="shared" si="0"/>
        <v/>
      </c>
      <c r="F35" s="67">
        <f>DATEDIF(D35,基礎データ!$C$8,"Y")</f>
        <v>127</v>
      </c>
      <c r="G35" s="68">
        <v>400</v>
      </c>
      <c r="H35" s="227"/>
      <c r="I35" s="228"/>
      <c r="J35" s="228"/>
      <c r="K35" s="71">
        <f t="shared" si="1"/>
        <v>0</v>
      </c>
      <c r="L35" s="262">
        <f t="shared" si="2"/>
        <v>0</v>
      </c>
      <c r="M35" s="67" t="str">
        <f>IFERROR(VLOOKUP(L35,【削除・変更不可】標準記録!$C$4:$D$54,2,TRUE()),"-")</f>
        <v>-</v>
      </c>
      <c r="N35" s="182">
        <v>3000</v>
      </c>
      <c r="O35" s="229"/>
      <c r="P35" s="228"/>
      <c r="Q35" s="228"/>
      <c r="R35" s="71">
        <f t="shared" si="3"/>
        <v>0</v>
      </c>
      <c r="S35" s="262">
        <f t="shared" si="4"/>
        <v>0</v>
      </c>
      <c r="T35" s="67" t="str">
        <f>IFERROR(VLOOKUP(S35,【削除・変更不可】標準記録!$F$4:$G$54,2,TRUE()),"-")</f>
        <v>-</v>
      </c>
      <c r="U35" s="122">
        <f t="shared" si="5"/>
        <v>0</v>
      </c>
      <c r="V35" s="263">
        <f t="shared" si="6"/>
        <v>0</v>
      </c>
      <c r="W35" s="67" t="str">
        <f>IFERROR(VLOOKUP(V35,【削除・変更不可】標準記録!$I$4:$J$54,2,TRUE()),"-")</f>
        <v>-</v>
      </c>
      <c r="X35" s="286"/>
      <c r="Y35" s="287"/>
      <c r="Z35" s="288"/>
      <c r="AA35" s="266" t="s">
        <v>52</v>
      </c>
      <c r="AB35" s="59" t="s">
        <v>52</v>
      </c>
      <c r="AC35" s="286"/>
      <c r="AD35" s="201"/>
    </row>
    <row r="36" spans="1:30" ht="16.5" customHeight="1">
      <c r="A36" s="62">
        <v>29</v>
      </c>
      <c r="B36" s="182" t="s">
        <v>200</v>
      </c>
      <c r="C36" s="78" t="s">
        <v>49</v>
      </c>
      <c r="D36" s="116"/>
      <c r="E36" s="117" t="str">
        <f t="shared" si="0"/>
        <v/>
      </c>
      <c r="F36" s="67">
        <f>DATEDIF(D36,基礎データ!$C$8,"Y")</f>
        <v>127</v>
      </c>
      <c r="G36" s="68">
        <v>400</v>
      </c>
      <c r="H36" s="227"/>
      <c r="I36" s="228"/>
      <c r="J36" s="228"/>
      <c r="K36" s="71">
        <f t="shared" si="1"/>
        <v>0</v>
      </c>
      <c r="L36" s="262">
        <f t="shared" si="2"/>
        <v>0</v>
      </c>
      <c r="M36" s="67" t="str">
        <f>IFERROR(VLOOKUP(L36,【削除・変更不可】標準記録!$C$4:$D$54,2,TRUE()),"-")</f>
        <v>-</v>
      </c>
      <c r="N36" s="182">
        <v>3000</v>
      </c>
      <c r="O36" s="229"/>
      <c r="P36" s="228"/>
      <c r="Q36" s="228"/>
      <c r="R36" s="71">
        <f t="shared" si="3"/>
        <v>0</v>
      </c>
      <c r="S36" s="262">
        <f t="shared" si="4"/>
        <v>0</v>
      </c>
      <c r="T36" s="67" t="str">
        <f>IFERROR(VLOOKUP(S36,【削除・変更不可】標準記録!$F$4:$G$54,2,TRUE()),"-")</f>
        <v>-</v>
      </c>
      <c r="U36" s="122">
        <f t="shared" si="5"/>
        <v>0</v>
      </c>
      <c r="V36" s="263">
        <f t="shared" si="6"/>
        <v>0</v>
      </c>
      <c r="W36" s="67" t="str">
        <f>IFERROR(VLOOKUP(V36,【削除・変更不可】標準記録!$I$4:$J$54,2,TRUE()),"-")</f>
        <v>-</v>
      </c>
      <c r="X36" s="286"/>
      <c r="Y36" s="287"/>
      <c r="Z36" s="288"/>
      <c r="AA36" s="266" t="s">
        <v>52</v>
      </c>
      <c r="AB36" s="59" t="s">
        <v>52</v>
      </c>
      <c r="AC36" s="290"/>
      <c r="AD36" s="201"/>
    </row>
    <row r="37" spans="1:30" ht="16.5" customHeight="1">
      <c r="A37" s="62">
        <v>30</v>
      </c>
      <c r="B37" s="182" t="s">
        <v>201</v>
      </c>
      <c r="C37" s="78" t="s">
        <v>49</v>
      </c>
      <c r="D37" s="116"/>
      <c r="E37" s="117" t="str">
        <f t="shared" si="0"/>
        <v/>
      </c>
      <c r="F37" s="67">
        <f>DATEDIF(D37,基礎データ!$C$8,"Y")</f>
        <v>127</v>
      </c>
      <c r="G37" s="68">
        <v>400</v>
      </c>
      <c r="H37" s="227"/>
      <c r="I37" s="228"/>
      <c r="J37" s="228"/>
      <c r="K37" s="71">
        <f t="shared" si="1"/>
        <v>0</v>
      </c>
      <c r="L37" s="262">
        <f t="shared" si="2"/>
        <v>0</v>
      </c>
      <c r="M37" s="67" t="str">
        <f>IFERROR(VLOOKUP(L37,【削除・変更不可】標準記録!$C$4:$D$54,2,TRUE()),"-")</f>
        <v>-</v>
      </c>
      <c r="N37" s="182">
        <v>3000</v>
      </c>
      <c r="O37" s="193"/>
      <c r="P37" s="189"/>
      <c r="Q37" s="189"/>
      <c r="R37" s="71">
        <f t="shared" si="3"/>
        <v>0</v>
      </c>
      <c r="S37" s="262">
        <f t="shared" si="4"/>
        <v>0</v>
      </c>
      <c r="T37" s="67" t="str">
        <f>IFERROR(VLOOKUP(S37,【削除・変更不可】標準記録!$F$4:$G$54,2,TRUE()),"-")</f>
        <v>-</v>
      </c>
      <c r="U37" s="122">
        <f t="shared" si="5"/>
        <v>0</v>
      </c>
      <c r="V37" s="263">
        <f t="shared" si="6"/>
        <v>0</v>
      </c>
      <c r="W37" s="67" t="str">
        <f>IFERROR(VLOOKUP(V37,【削除・変更不可】標準記録!$I$4:$J$54,2,TRUE()),"-")</f>
        <v>-</v>
      </c>
      <c r="X37" s="286"/>
      <c r="Y37" s="287"/>
      <c r="Z37" s="288"/>
      <c r="AA37" s="266" t="s">
        <v>52</v>
      </c>
      <c r="AB37" s="59" t="s">
        <v>52</v>
      </c>
      <c r="AC37" s="290"/>
      <c r="AD37" s="201"/>
    </row>
    <row r="38" spans="1:30" ht="16.5" customHeight="1">
      <c r="A38" s="62">
        <v>31</v>
      </c>
      <c r="B38" s="182" t="s">
        <v>202</v>
      </c>
      <c r="C38" s="78" t="s">
        <v>49</v>
      </c>
      <c r="D38" s="116"/>
      <c r="E38" s="117" t="str">
        <f t="shared" si="0"/>
        <v/>
      </c>
      <c r="F38" s="67">
        <f>DATEDIF(D38,基礎データ!$C$8,"Y")</f>
        <v>127</v>
      </c>
      <c r="G38" s="68">
        <v>400</v>
      </c>
      <c r="H38" s="69"/>
      <c r="I38" s="70"/>
      <c r="J38" s="70"/>
      <c r="K38" s="71">
        <f t="shared" si="1"/>
        <v>0</v>
      </c>
      <c r="L38" s="262">
        <f t="shared" si="2"/>
        <v>0</v>
      </c>
      <c r="M38" s="67" t="str">
        <f>IFERROR(VLOOKUP(L38,【削除・変更不可】標準記録!$C$4:$D$54,2,TRUE()),"-")</f>
        <v>-</v>
      </c>
      <c r="N38" s="182">
        <v>3000</v>
      </c>
      <c r="O38" s="193"/>
      <c r="P38" s="189"/>
      <c r="Q38" s="189"/>
      <c r="R38" s="71">
        <f t="shared" si="3"/>
        <v>0</v>
      </c>
      <c r="S38" s="262">
        <f t="shared" si="4"/>
        <v>0</v>
      </c>
      <c r="T38" s="67" t="str">
        <f>IFERROR(VLOOKUP(S38,【削除・変更不可】標準記録!$F$4:$G$54,2,TRUE()),"-")</f>
        <v>-</v>
      </c>
      <c r="U38" s="122">
        <f t="shared" si="5"/>
        <v>0</v>
      </c>
      <c r="V38" s="263">
        <f t="shared" si="6"/>
        <v>0</v>
      </c>
      <c r="W38" s="67" t="str">
        <f>IFERROR(VLOOKUP(V38,【削除・変更不可】標準記録!$I$4:$J$54,2,TRUE()),"-")</f>
        <v>-</v>
      </c>
      <c r="X38" s="197"/>
      <c r="Y38" s="291"/>
      <c r="Z38" s="292"/>
      <c r="AA38" s="266" t="s">
        <v>52</v>
      </c>
      <c r="AB38" s="59" t="s">
        <v>52</v>
      </c>
      <c r="AC38" s="290"/>
      <c r="AD38" s="201"/>
    </row>
    <row r="39" spans="1:30" ht="16.5" customHeight="1">
      <c r="A39" s="62">
        <v>32</v>
      </c>
      <c r="B39" s="182" t="s">
        <v>203</v>
      </c>
      <c r="C39" s="78" t="s">
        <v>49</v>
      </c>
      <c r="D39" s="116"/>
      <c r="E39" s="117" t="str">
        <f t="shared" si="0"/>
        <v/>
      </c>
      <c r="F39" s="67">
        <f>DATEDIF(D39,基礎データ!$C$8,"Y")</f>
        <v>127</v>
      </c>
      <c r="G39" s="68">
        <v>400</v>
      </c>
      <c r="H39" s="69"/>
      <c r="I39" s="70"/>
      <c r="J39" s="70"/>
      <c r="K39" s="71">
        <f t="shared" si="1"/>
        <v>0</v>
      </c>
      <c r="L39" s="262">
        <f t="shared" si="2"/>
        <v>0</v>
      </c>
      <c r="M39" s="67" t="str">
        <f>IFERROR(VLOOKUP(L39,【削除・変更不可】標準記録!$C$4:$D$54,2,TRUE()),"-")</f>
        <v>-</v>
      </c>
      <c r="N39" s="182">
        <v>3000</v>
      </c>
      <c r="O39" s="193"/>
      <c r="P39" s="189"/>
      <c r="Q39" s="189"/>
      <c r="R39" s="71">
        <f t="shared" si="3"/>
        <v>0</v>
      </c>
      <c r="S39" s="262">
        <f t="shared" si="4"/>
        <v>0</v>
      </c>
      <c r="T39" s="67" t="str">
        <f>IFERROR(VLOOKUP(S39,【削除・変更不可】標準記録!$F$4:$G$54,2,TRUE()),"-")</f>
        <v>-</v>
      </c>
      <c r="U39" s="122">
        <f t="shared" si="5"/>
        <v>0</v>
      </c>
      <c r="V39" s="263">
        <f t="shared" si="6"/>
        <v>0</v>
      </c>
      <c r="W39" s="67" t="str">
        <f>IFERROR(VLOOKUP(V39,【削除・変更不可】標準記録!$I$4:$J$54,2,TRUE()),"-")</f>
        <v>-</v>
      </c>
      <c r="X39" s="197"/>
      <c r="Y39" s="291"/>
      <c r="Z39" s="292"/>
      <c r="AA39" s="266" t="s">
        <v>52</v>
      </c>
      <c r="AB39" s="59" t="s">
        <v>52</v>
      </c>
      <c r="AC39" s="290"/>
      <c r="AD39" s="201"/>
    </row>
    <row r="40" spans="1:30" ht="16.5" customHeight="1">
      <c r="A40" s="62">
        <v>33</v>
      </c>
      <c r="B40" s="182" t="s">
        <v>204</v>
      </c>
      <c r="C40" s="78" t="s">
        <v>49</v>
      </c>
      <c r="D40" s="116"/>
      <c r="E40" s="117" t="str">
        <f t="shared" ref="E40:E57" si="7">IF(D40="","",YEAR(D40))</f>
        <v/>
      </c>
      <c r="F40" s="67">
        <f>DATEDIF(D40,基礎データ!$C$8,"Y")</f>
        <v>127</v>
      </c>
      <c r="G40" s="68">
        <v>400</v>
      </c>
      <c r="H40" s="69"/>
      <c r="I40" s="70"/>
      <c r="J40" s="70"/>
      <c r="K40" s="71">
        <f t="shared" ref="K40:K57" si="8">TIME(0,H40,I40)+J40/100/86400</f>
        <v>0</v>
      </c>
      <c r="L40" s="262">
        <f t="shared" ref="L40:L57" si="9">ROUND(K40*86400*100,0)</f>
        <v>0</v>
      </c>
      <c r="M40" s="67" t="str">
        <f>IFERROR(VLOOKUP(L40,【削除・変更不可】標準記録!$C$4:$D$54,2,TRUE()),"-")</f>
        <v>-</v>
      </c>
      <c r="N40" s="182">
        <v>3000</v>
      </c>
      <c r="O40" s="193"/>
      <c r="P40" s="189"/>
      <c r="Q40" s="189"/>
      <c r="R40" s="71">
        <f t="shared" ref="R40:R57" si="10">TIME(0,O40,P40)+Q40/100/86400</f>
        <v>0</v>
      </c>
      <c r="S40" s="262">
        <f t="shared" ref="S40:S57" si="11">ROUND(R40*86400*100,0)</f>
        <v>0</v>
      </c>
      <c r="T40" s="67" t="str">
        <f>IFERROR(VLOOKUP(S40,【削除・変更不可】標準記録!$F$4:$G$54,2,TRUE()),"-")</f>
        <v>-</v>
      </c>
      <c r="U40" s="122">
        <f t="shared" ref="U40:U57" si="12">K40+R40</f>
        <v>0</v>
      </c>
      <c r="V40" s="263">
        <f t="shared" ref="V40:V57" si="13">L40+S40</f>
        <v>0</v>
      </c>
      <c r="W40" s="67" t="str">
        <f>IFERROR(VLOOKUP(V40,【削除・変更不可】標準記録!$I$4:$J$54,2,TRUE()),"-")</f>
        <v>-</v>
      </c>
      <c r="X40" s="197"/>
      <c r="Y40" s="291"/>
      <c r="Z40" s="292"/>
      <c r="AA40" s="266" t="s">
        <v>52</v>
      </c>
      <c r="AB40" s="59" t="s">
        <v>52</v>
      </c>
      <c r="AC40" s="290"/>
      <c r="AD40" s="201"/>
    </row>
    <row r="41" spans="1:30" ht="16.5" customHeight="1">
      <c r="A41" s="62">
        <v>34</v>
      </c>
      <c r="B41" s="182" t="s">
        <v>205</v>
      </c>
      <c r="C41" s="78" t="s">
        <v>49</v>
      </c>
      <c r="D41" s="116"/>
      <c r="E41" s="117" t="str">
        <f t="shared" si="7"/>
        <v/>
      </c>
      <c r="F41" s="67">
        <f>DATEDIF(D41,基礎データ!$C$8,"Y")</f>
        <v>127</v>
      </c>
      <c r="G41" s="68">
        <v>400</v>
      </c>
      <c r="H41" s="69"/>
      <c r="I41" s="70"/>
      <c r="J41" s="70"/>
      <c r="K41" s="71">
        <f t="shared" si="8"/>
        <v>0</v>
      </c>
      <c r="L41" s="262">
        <f t="shared" si="9"/>
        <v>0</v>
      </c>
      <c r="M41" s="67" t="str">
        <f>IFERROR(VLOOKUP(L41,【削除・変更不可】標準記録!$C$4:$D$54,2,TRUE()),"-")</f>
        <v>-</v>
      </c>
      <c r="N41" s="182">
        <v>3000</v>
      </c>
      <c r="O41" s="193"/>
      <c r="P41" s="189"/>
      <c r="Q41" s="189"/>
      <c r="R41" s="71">
        <f t="shared" si="10"/>
        <v>0</v>
      </c>
      <c r="S41" s="262">
        <f t="shared" si="11"/>
        <v>0</v>
      </c>
      <c r="T41" s="67" t="str">
        <f>IFERROR(VLOOKUP(S41,【削除・変更不可】標準記録!$F$4:$G$54,2,TRUE()),"-")</f>
        <v>-</v>
      </c>
      <c r="U41" s="122">
        <f t="shared" si="12"/>
        <v>0</v>
      </c>
      <c r="V41" s="263">
        <f t="shared" si="13"/>
        <v>0</v>
      </c>
      <c r="W41" s="67" t="str">
        <f>IFERROR(VLOOKUP(V41,【削除・変更不可】標準記録!$I$4:$J$54,2,TRUE()),"-")</f>
        <v>-</v>
      </c>
      <c r="X41" s="197"/>
      <c r="Y41" s="291"/>
      <c r="Z41" s="292"/>
      <c r="AA41" s="266" t="s">
        <v>52</v>
      </c>
      <c r="AB41" s="59" t="s">
        <v>52</v>
      </c>
      <c r="AC41" s="290"/>
      <c r="AD41" s="201"/>
    </row>
    <row r="42" spans="1:30" ht="16.5" customHeight="1">
      <c r="A42" s="62">
        <v>35</v>
      </c>
      <c r="B42" s="182" t="s">
        <v>206</v>
      </c>
      <c r="C42" s="78" t="s">
        <v>49</v>
      </c>
      <c r="D42" s="116"/>
      <c r="E42" s="117" t="str">
        <f t="shared" si="7"/>
        <v/>
      </c>
      <c r="F42" s="67">
        <f>DATEDIF(D42,基礎データ!$C$8,"Y")</f>
        <v>127</v>
      </c>
      <c r="G42" s="68">
        <v>400</v>
      </c>
      <c r="H42" s="69"/>
      <c r="I42" s="70"/>
      <c r="J42" s="70"/>
      <c r="K42" s="71">
        <f t="shared" si="8"/>
        <v>0</v>
      </c>
      <c r="L42" s="262">
        <f t="shared" si="9"/>
        <v>0</v>
      </c>
      <c r="M42" s="67" t="str">
        <f>IFERROR(VLOOKUP(L42,【削除・変更不可】標準記録!$C$4:$D$54,2,TRUE()),"-")</f>
        <v>-</v>
      </c>
      <c r="N42" s="182">
        <v>3000</v>
      </c>
      <c r="O42" s="193"/>
      <c r="P42" s="189"/>
      <c r="Q42" s="189"/>
      <c r="R42" s="71">
        <f t="shared" si="10"/>
        <v>0</v>
      </c>
      <c r="S42" s="262">
        <f t="shared" si="11"/>
        <v>0</v>
      </c>
      <c r="T42" s="67" t="str">
        <f>IFERROR(VLOOKUP(S42,【削除・変更不可】標準記録!$F$4:$G$54,2,TRUE()),"-")</f>
        <v>-</v>
      </c>
      <c r="U42" s="122">
        <f t="shared" si="12"/>
        <v>0</v>
      </c>
      <c r="V42" s="263">
        <f t="shared" si="13"/>
        <v>0</v>
      </c>
      <c r="W42" s="67" t="str">
        <f>IFERROR(VLOOKUP(V42,【削除・変更不可】標準記録!$I$4:$J$54,2,TRUE()),"-")</f>
        <v>-</v>
      </c>
      <c r="X42" s="197"/>
      <c r="Y42" s="291"/>
      <c r="Z42" s="292"/>
      <c r="AA42" s="266" t="s">
        <v>52</v>
      </c>
      <c r="AB42" s="59" t="s">
        <v>52</v>
      </c>
      <c r="AC42" s="290"/>
      <c r="AD42" s="201"/>
    </row>
    <row r="43" spans="1:30" ht="16.5" customHeight="1">
      <c r="A43" s="62">
        <v>36</v>
      </c>
      <c r="B43" s="182" t="s">
        <v>207</v>
      </c>
      <c r="C43" s="78" t="s">
        <v>49</v>
      </c>
      <c r="D43" s="116"/>
      <c r="E43" s="117" t="str">
        <f t="shared" si="7"/>
        <v/>
      </c>
      <c r="F43" s="67">
        <f>DATEDIF(D43,基礎データ!$C$8,"Y")</f>
        <v>127</v>
      </c>
      <c r="G43" s="68">
        <v>400</v>
      </c>
      <c r="H43" s="69"/>
      <c r="I43" s="70"/>
      <c r="J43" s="70"/>
      <c r="K43" s="71">
        <f t="shared" si="8"/>
        <v>0</v>
      </c>
      <c r="L43" s="262">
        <f t="shared" si="9"/>
        <v>0</v>
      </c>
      <c r="M43" s="67" t="str">
        <f>IFERROR(VLOOKUP(L43,【削除・変更不可】標準記録!$C$4:$D$54,2,TRUE()),"-")</f>
        <v>-</v>
      </c>
      <c r="N43" s="182">
        <v>3000</v>
      </c>
      <c r="O43" s="193"/>
      <c r="P43" s="189"/>
      <c r="Q43" s="189"/>
      <c r="R43" s="71">
        <f t="shared" si="10"/>
        <v>0</v>
      </c>
      <c r="S43" s="262">
        <f t="shared" si="11"/>
        <v>0</v>
      </c>
      <c r="T43" s="67" t="str">
        <f>IFERROR(VLOOKUP(S43,【削除・変更不可】標準記録!$F$4:$G$54,2,TRUE()),"-")</f>
        <v>-</v>
      </c>
      <c r="U43" s="122">
        <f t="shared" si="12"/>
        <v>0</v>
      </c>
      <c r="V43" s="263">
        <f t="shared" si="13"/>
        <v>0</v>
      </c>
      <c r="W43" s="67" t="str">
        <f>IFERROR(VLOOKUP(V43,【削除・変更不可】標準記録!$I$4:$J$54,2,TRUE()),"-")</f>
        <v>-</v>
      </c>
      <c r="X43" s="197"/>
      <c r="Y43" s="291"/>
      <c r="Z43" s="292"/>
      <c r="AA43" s="266" t="s">
        <v>52</v>
      </c>
      <c r="AB43" s="59" t="s">
        <v>52</v>
      </c>
      <c r="AC43" s="290"/>
      <c r="AD43" s="201"/>
    </row>
    <row r="44" spans="1:30" ht="16.5" customHeight="1">
      <c r="A44" s="62">
        <v>37</v>
      </c>
      <c r="B44" s="182" t="s">
        <v>208</v>
      </c>
      <c r="C44" s="78" t="s">
        <v>49</v>
      </c>
      <c r="D44" s="116"/>
      <c r="E44" s="117" t="str">
        <f t="shared" si="7"/>
        <v/>
      </c>
      <c r="F44" s="67">
        <f>DATEDIF(D44,基礎データ!$C$8,"Y")</f>
        <v>127</v>
      </c>
      <c r="G44" s="68">
        <v>400</v>
      </c>
      <c r="H44" s="69"/>
      <c r="I44" s="70"/>
      <c r="J44" s="70"/>
      <c r="K44" s="71">
        <f t="shared" si="8"/>
        <v>0</v>
      </c>
      <c r="L44" s="262">
        <f t="shared" si="9"/>
        <v>0</v>
      </c>
      <c r="M44" s="67" t="str">
        <f>IFERROR(VLOOKUP(L44,【削除・変更不可】標準記録!$C$4:$D$54,2,TRUE()),"-")</f>
        <v>-</v>
      </c>
      <c r="N44" s="182">
        <v>3000</v>
      </c>
      <c r="O44" s="193"/>
      <c r="P44" s="189"/>
      <c r="Q44" s="189"/>
      <c r="R44" s="71">
        <f t="shared" si="10"/>
        <v>0</v>
      </c>
      <c r="S44" s="262">
        <f t="shared" si="11"/>
        <v>0</v>
      </c>
      <c r="T44" s="67" t="str">
        <f>IFERROR(VLOOKUP(S44,【削除・変更不可】標準記録!$F$4:$G$54,2,TRUE()),"-")</f>
        <v>-</v>
      </c>
      <c r="U44" s="122">
        <f t="shared" si="12"/>
        <v>0</v>
      </c>
      <c r="V44" s="263">
        <f t="shared" si="13"/>
        <v>0</v>
      </c>
      <c r="W44" s="67" t="str">
        <f>IFERROR(VLOOKUP(V44,【削除・変更不可】標準記録!$I$4:$J$54,2,TRUE()),"-")</f>
        <v>-</v>
      </c>
      <c r="X44" s="197"/>
      <c r="Y44" s="291"/>
      <c r="Z44" s="292"/>
      <c r="AA44" s="266" t="s">
        <v>52</v>
      </c>
      <c r="AB44" s="59" t="s">
        <v>52</v>
      </c>
      <c r="AC44" s="290"/>
      <c r="AD44" s="201"/>
    </row>
    <row r="45" spans="1:30" ht="16.5" customHeight="1">
      <c r="A45" s="62">
        <v>38</v>
      </c>
      <c r="B45" s="182" t="s">
        <v>209</v>
      </c>
      <c r="C45" s="78" t="s">
        <v>49</v>
      </c>
      <c r="D45" s="116"/>
      <c r="E45" s="117" t="str">
        <f t="shared" si="7"/>
        <v/>
      </c>
      <c r="F45" s="67">
        <f>DATEDIF(D45,基礎データ!$C$8,"Y")</f>
        <v>127</v>
      </c>
      <c r="G45" s="68">
        <v>400</v>
      </c>
      <c r="H45" s="69"/>
      <c r="I45" s="70"/>
      <c r="J45" s="70"/>
      <c r="K45" s="71">
        <f t="shared" si="8"/>
        <v>0</v>
      </c>
      <c r="L45" s="262">
        <f t="shared" si="9"/>
        <v>0</v>
      </c>
      <c r="M45" s="67" t="str">
        <f>IFERROR(VLOOKUP(L45,【削除・変更不可】標準記録!$C$4:$D$54,2,TRUE()),"-")</f>
        <v>-</v>
      </c>
      <c r="N45" s="182">
        <v>3000</v>
      </c>
      <c r="O45" s="193"/>
      <c r="P45" s="189"/>
      <c r="Q45" s="189"/>
      <c r="R45" s="71">
        <f t="shared" si="10"/>
        <v>0</v>
      </c>
      <c r="S45" s="262">
        <f t="shared" si="11"/>
        <v>0</v>
      </c>
      <c r="T45" s="67" t="str">
        <f>IFERROR(VLOOKUP(S45,【削除・変更不可】標準記録!$F$4:$G$54,2,TRUE()),"-")</f>
        <v>-</v>
      </c>
      <c r="U45" s="122">
        <f t="shared" si="12"/>
        <v>0</v>
      </c>
      <c r="V45" s="263">
        <f t="shared" si="13"/>
        <v>0</v>
      </c>
      <c r="W45" s="67" t="str">
        <f>IFERROR(VLOOKUP(V45,【削除・変更不可】標準記録!$I$4:$J$54,2,TRUE()),"-")</f>
        <v>-</v>
      </c>
      <c r="X45" s="197"/>
      <c r="Y45" s="291"/>
      <c r="Z45" s="292"/>
      <c r="AA45" s="266" t="s">
        <v>52</v>
      </c>
      <c r="AB45" s="59" t="s">
        <v>52</v>
      </c>
      <c r="AC45" s="290"/>
      <c r="AD45" s="201"/>
    </row>
    <row r="46" spans="1:30" ht="16.5" customHeight="1">
      <c r="A46" s="62">
        <v>39</v>
      </c>
      <c r="B46" s="182" t="s">
        <v>210</v>
      </c>
      <c r="C46" s="78" t="s">
        <v>49</v>
      </c>
      <c r="D46" s="116"/>
      <c r="E46" s="117" t="str">
        <f t="shared" si="7"/>
        <v/>
      </c>
      <c r="F46" s="67">
        <f>DATEDIF(D46,基礎データ!$C$8,"Y")</f>
        <v>127</v>
      </c>
      <c r="G46" s="68">
        <v>400</v>
      </c>
      <c r="H46" s="69"/>
      <c r="I46" s="70"/>
      <c r="J46" s="70"/>
      <c r="K46" s="71">
        <f t="shared" si="8"/>
        <v>0</v>
      </c>
      <c r="L46" s="262">
        <f t="shared" si="9"/>
        <v>0</v>
      </c>
      <c r="M46" s="67" t="str">
        <f>IFERROR(VLOOKUP(L46,【削除・変更不可】標準記録!$C$4:$D$54,2,TRUE()),"-")</f>
        <v>-</v>
      </c>
      <c r="N46" s="182">
        <v>3000</v>
      </c>
      <c r="O46" s="193"/>
      <c r="P46" s="189"/>
      <c r="Q46" s="189"/>
      <c r="R46" s="71">
        <f t="shared" si="10"/>
        <v>0</v>
      </c>
      <c r="S46" s="262">
        <f t="shared" si="11"/>
        <v>0</v>
      </c>
      <c r="T46" s="67" t="str">
        <f>IFERROR(VLOOKUP(S46,【削除・変更不可】標準記録!$F$4:$G$54,2,TRUE()),"-")</f>
        <v>-</v>
      </c>
      <c r="U46" s="122">
        <f t="shared" si="12"/>
        <v>0</v>
      </c>
      <c r="V46" s="263">
        <f t="shared" si="13"/>
        <v>0</v>
      </c>
      <c r="W46" s="67" t="str">
        <f>IFERROR(VLOOKUP(V46,【削除・変更不可】標準記録!$I$4:$J$54,2,TRUE()),"-")</f>
        <v>-</v>
      </c>
      <c r="X46" s="197"/>
      <c r="Y46" s="291"/>
      <c r="Z46" s="292"/>
      <c r="AA46" s="266" t="s">
        <v>52</v>
      </c>
      <c r="AB46" s="59" t="s">
        <v>52</v>
      </c>
      <c r="AC46" s="290"/>
      <c r="AD46" s="201"/>
    </row>
    <row r="47" spans="1:30" ht="16.5" customHeight="1">
      <c r="A47" s="62">
        <v>40</v>
      </c>
      <c r="B47" s="182" t="s">
        <v>211</v>
      </c>
      <c r="C47" s="78" t="s">
        <v>49</v>
      </c>
      <c r="D47" s="116"/>
      <c r="E47" s="117" t="str">
        <f t="shared" si="7"/>
        <v/>
      </c>
      <c r="F47" s="67">
        <f>DATEDIF(D47,基礎データ!$C$8,"Y")</f>
        <v>127</v>
      </c>
      <c r="G47" s="68">
        <v>400</v>
      </c>
      <c r="H47" s="69"/>
      <c r="I47" s="70"/>
      <c r="J47" s="70"/>
      <c r="K47" s="71">
        <f t="shared" si="8"/>
        <v>0</v>
      </c>
      <c r="L47" s="262">
        <f t="shared" si="9"/>
        <v>0</v>
      </c>
      <c r="M47" s="67" t="str">
        <f>IFERROR(VLOOKUP(L47,【削除・変更不可】標準記録!$C$4:$D$54,2,TRUE()),"-")</f>
        <v>-</v>
      </c>
      <c r="N47" s="182">
        <v>3000</v>
      </c>
      <c r="O47" s="193"/>
      <c r="P47" s="189"/>
      <c r="Q47" s="189"/>
      <c r="R47" s="71">
        <f t="shared" si="10"/>
        <v>0</v>
      </c>
      <c r="S47" s="262">
        <f t="shared" si="11"/>
        <v>0</v>
      </c>
      <c r="T47" s="67" t="str">
        <f>IFERROR(VLOOKUP(S47,【削除・変更不可】標準記録!$F$4:$G$54,2,TRUE()),"-")</f>
        <v>-</v>
      </c>
      <c r="U47" s="122">
        <f t="shared" si="12"/>
        <v>0</v>
      </c>
      <c r="V47" s="263">
        <f t="shared" si="13"/>
        <v>0</v>
      </c>
      <c r="W47" s="67" t="str">
        <f>IFERROR(VLOOKUP(V47,【削除・変更不可】標準記録!$I$4:$J$54,2,TRUE()),"-")</f>
        <v>-</v>
      </c>
      <c r="X47" s="197"/>
      <c r="Y47" s="291"/>
      <c r="Z47" s="292"/>
      <c r="AA47" s="266" t="s">
        <v>52</v>
      </c>
      <c r="AB47" s="59" t="s">
        <v>52</v>
      </c>
      <c r="AC47" s="290"/>
      <c r="AD47" s="201"/>
    </row>
    <row r="48" spans="1:30" ht="16.5" customHeight="1">
      <c r="A48" s="62">
        <v>41</v>
      </c>
      <c r="B48" s="182" t="s">
        <v>212</v>
      </c>
      <c r="C48" s="78" t="s">
        <v>49</v>
      </c>
      <c r="D48" s="116"/>
      <c r="E48" s="117" t="str">
        <f t="shared" si="7"/>
        <v/>
      </c>
      <c r="F48" s="67">
        <f>DATEDIF(D48,基礎データ!$C$8,"Y")</f>
        <v>127</v>
      </c>
      <c r="G48" s="68">
        <v>400</v>
      </c>
      <c r="H48" s="69"/>
      <c r="I48" s="70"/>
      <c r="J48" s="70"/>
      <c r="K48" s="71">
        <f t="shared" si="8"/>
        <v>0</v>
      </c>
      <c r="L48" s="262">
        <f t="shared" si="9"/>
        <v>0</v>
      </c>
      <c r="M48" s="67" t="str">
        <f>IFERROR(VLOOKUP(L48,【削除・変更不可】標準記録!$C$4:$D$54,2,TRUE()),"-")</f>
        <v>-</v>
      </c>
      <c r="N48" s="182">
        <v>3000</v>
      </c>
      <c r="O48" s="193"/>
      <c r="P48" s="189"/>
      <c r="Q48" s="189"/>
      <c r="R48" s="71">
        <f t="shared" si="10"/>
        <v>0</v>
      </c>
      <c r="S48" s="262">
        <f t="shared" si="11"/>
        <v>0</v>
      </c>
      <c r="T48" s="67" t="str">
        <f>IFERROR(VLOOKUP(S48,【削除・変更不可】標準記録!$F$4:$G$54,2,TRUE()),"-")</f>
        <v>-</v>
      </c>
      <c r="U48" s="122">
        <f t="shared" si="12"/>
        <v>0</v>
      </c>
      <c r="V48" s="263">
        <f t="shared" si="13"/>
        <v>0</v>
      </c>
      <c r="W48" s="67" t="str">
        <f>IFERROR(VLOOKUP(V48,【削除・変更不可】標準記録!$I$4:$J$54,2,TRUE()),"-")</f>
        <v>-</v>
      </c>
      <c r="X48" s="197"/>
      <c r="Y48" s="291"/>
      <c r="Z48" s="292"/>
      <c r="AA48" s="266" t="s">
        <v>52</v>
      </c>
      <c r="AB48" s="59" t="s">
        <v>52</v>
      </c>
      <c r="AC48" s="290"/>
      <c r="AD48" s="201"/>
    </row>
    <row r="49" spans="1:30" ht="16.5" customHeight="1">
      <c r="A49" s="62">
        <v>42</v>
      </c>
      <c r="B49" s="182" t="s">
        <v>213</v>
      </c>
      <c r="C49" s="78" t="s">
        <v>49</v>
      </c>
      <c r="D49" s="116"/>
      <c r="E49" s="117" t="str">
        <f t="shared" si="7"/>
        <v/>
      </c>
      <c r="F49" s="67">
        <f>DATEDIF(D49,基礎データ!$C$8,"Y")</f>
        <v>127</v>
      </c>
      <c r="G49" s="68">
        <v>400</v>
      </c>
      <c r="H49" s="69"/>
      <c r="I49" s="70"/>
      <c r="J49" s="70"/>
      <c r="K49" s="71">
        <f t="shared" si="8"/>
        <v>0</v>
      </c>
      <c r="L49" s="262">
        <f t="shared" si="9"/>
        <v>0</v>
      </c>
      <c r="M49" s="67" t="str">
        <f>IFERROR(VLOOKUP(L49,【削除・変更不可】標準記録!$C$4:$D$54,2,TRUE()),"-")</f>
        <v>-</v>
      </c>
      <c r="N49" s="182">
        <v>3000</v>
      </c>
      <c r="O49" s="193"/>
      <c r="P49" s="189"/>
      <c r="Q49" s="189"/>
      <c r="R49" s="71">
        <f t="shared" si="10"/>
        <v>0</v>
      </c>
      <c r="S49" s="262">
        <f t="shared" si="11"/>
        <v>0</v>
      </c>
      <c r="T49" s="67" t="str">
        <f>IFERROR(VLOOKUP(S49,【削除・変更不可】標準記録!$F$4:$G$54,2,TRUE()),"-")</f>
        <v>-</v>
      </c>
      <c r="U49" s="122">
        <f t="shared" si="12"/>
        <v>0</v>
      </c>
      <c r="V49" s="263">
        <f t="shared" si="13"/>
        <v>0</v>
      </c>
      <c r="W49" s="67" t="str">
        <f>IFERROR(VLOOKUP(V49,【削除・変更不可】標準記録!$I$4:$J$54,2,TRUE()),"-")</f>
        <v>-</v>
      </c>
      <c r="X49" s="197"/>
      <c r="Y49" s="291"/>
      <c r="Z49" s="292"/>
      <c r="AA49" s="266" t="s">
        <v>52</v>
      </c>
      <c r="AB49" s="59" t="s">
        <v>52</v>
      </c>
      <c r="AC49" s="290"/>
      <c r="AD49" s="201"/>
    </row>
    <row r="50" spans="1:30" ht="16.5" customHeight="1">
      <c r="A50" s="62">
        <v>43</v>
      </c>
      <c r="B50" s="182" t="s">
        <v>214</v>
      </c>
      <c r="C50" s="78" t="s">
        <v>49</v>
      </c>
      <c r="D50" s="116"/>
      <c r="E50" s="117" t="str">
        <f t="shared" si="7"/>
        <v/>
      </c>
      <c r="F50" s="67">
        <f>DATEDIF(D50,基礎データ!$C$8,"Y")</f>
        <v>127</v>
      </c>
      <c r="G50" s="68">
        <v>400</v>
      </c>
      <c r="H50" s="69"/>
      <c r="I50" s="70"/>
      <c r="J50" s="70"/>
      <c r="K50" s="71">
        <f t="shared" si="8"/>
        <v>0</v>
      </c>
      <c r="L50" s="262">
        <f t="shared" si="9"/>
        <v>0</v>
      </c>
      <c r="M50" s="67" t="str">
        <f>IFERROR(VLOOKUP(L50,【削除・変更不可】標準記録!$C$4:$D$54,2,TRUE()),"-")</f>
        <v>-</v>
      </c>
      <c r="N50" s="182">
        <v>3000</v>
      </c>
      <c r="O50" s="193"/>
      <c r="P50" s="189"/>
      <c r="Q50" s="189"/>
      <c r="R50" s="71">
        <f t="shared" si="10"/>
        <v>0</v>
      </c>
      <c r="S50" s="262">
        <f t="shared" si="11"/>
        <v>0</v>
      </c>
      <c r="T50" s="67" t="str">
        <f>IFERROR(VLOOKUP(S50,【削除・変更不可】標準記録!$F$4:$G$54,2,TRUE()),"-")</f>
        <v>-</v>
      </c>
      <c r="U50" s="122">
        <f t="shared" si="12"/>
        <v>0</v>
      </c>
      <c r="V50" s="263">
        <f t="shared" si="13"/>
        <v>0</v>
      </c>
      <c r="W50" s="67" t="str">
        <f>IFERROR(VLOOKUP(V50,【削除・変更不可】標準記録!$I$4:$J$54,2,TRUE()),"-")</f>
        <v>-</v>
      </c>
      <c r="X50" s="197"/>
      <c r="Y50" s="291"/>
      <c r="Z50" s="292"/>
      <c r="AA50" s="266" t="s">
        <v>52</v>
      </c>
      <c r="AB50" s="59" t="s">
        <v>52</v>
      </c>
      <c r="AC50" s="290"/>
      <c r="AD50" s="201"/>
    </row>
    <row r="51" spans="1:30" ht="16.5" customHeight="1">
      <c r="A51" s="62">
        <v>44</v>
      </c>
      <c r="B51" s="182" t="s">
        <v>215</v>
      </c>
      <c r="C51" s="78" t="s">
        <v>49</v>
      </c>
      <c r="D51" s="116"/>
      <c r="E51" s="117" t="str">
        <f t="shared" si="7"/>
        <v/>
      </c>
      <c r="F51" s="67">
        <f>DATEDIF(D51,基礎データ!$C$8,"Y")</f>
        <v>127</v>
      </c>
      <c r="G51" s="68">
        <v>400</v>
      </c>
      <c r="H51" s="69"/>
      <c r="I51" s="70"/>
      <c r="J51" s="70"/>
      <c r="K51" s="71">
        <f t="shared" si="8"/>
        <v>0</v>
      </c>
      <c r="L51" s="262">
        <f t="shared" si="9"/>
        <v>0</v>
      </c>
      <c r="M51" s="67" t="str">
        <f>IFERROR(VLOOKUP(L51,【削除・変更不可】標準記録!$C$4:$D$54,2,TRUE()),"-")</f>
        <v>-</v>
      </c>
      <c r="N51" s="182">
        <v>3000</v>
      </c>
      <c r="O51" s="193"/>
      <c r="P51" s="189"/>
      <c r="Q51" s="189"/>
      <c r="R51" s="71">
        <f t="shared" si="10"/>
        <v>0</v>
      </c>
      <c r="S51" s="262">
        <f t="shared" si="11"/>
        <v>0</v>
      </c>
      <c r="T51" s="67" t="str">
        <f>IFERROR(VLOOKUP(S51,【削除・変更不可】標準記録!$F$4:$G$54,2,TRUE()),"-")</f>
        <v>-</v>
      </c>
      <c r="U51" s="122">
        <f t="shared" si="12"/>
        <v>0</v>
      </c>
      <c r="V51" s="263">
        <f t="shared" si="13"/>
        <v>0</v>
      </c>
      <c r="W51" s="67" t="str">
        <f>IFERROR(VLOOKUP(V51,【削除・変更不可】標準記録!$I$4:$J$54,2,TRUE()),"-")</f>
        <v>-</v>
      </c>
      <c r="X51" s="197"/>
      <c r="Y51" s="291"/>
      <c r="Z51" s="292"/>
      <c r="AA51" s="266" t="s">
        <v>52</v>
      </c>
      <c r="AB51" s="59" t="s">
        <v>52</v>
      </c>
      <c r="AC51" s="290"/>
      <c r="AD51" s="201"/>
    </row>
    <row r="52" spans="1:30" ht="16.5" customHeight="1">
      <c r="A52" s="62">
        <v>45</v>
      </c>
      <c r="B52" s="182" t="s">
        <v>216</v>
      </c>
      <c r="C52" s="78" t="s">
        <v>49</v>
      </c>
      <c r="D52" s="116"/>
      <c r="E52" s="117" t="str">
        <f t="shared" si="7"/>
        <v/>
      </c>
      <c r="F52" s="67">
        <f>DATEDIF(D52,基礎データ!$C$8,"Y")</f>
        <v>127</v>
      </c>
      <c r="G52" s="68">
        <v>400</v>
      </c>
      <c r="H52" s="69"/>
      <c r="I52" s="70"/>
      <c r="J52" s="70"/>
      <c r="K52" s="71">
        <f t="shared" si="8"/>
        <v>0</v>
      </c>
      <c r="L52" s="262">
        <f t="shared" si="9"/>
        <v>0</v>
      </c>
      <c r="M52" s="67" t="str">
        <f>IFERROR(VLOOKUP(L52,【削除・変更不可】標準記録!$C$4:$D$54,2,TRUE()),"-")</f>
        <v>-</v>
      </c>
      <c r="N52" s="182">
        <v>3000</v>
      </c>
      <c r="O52" s="193"/>
      <c r="P52" s="189"/>
      <c r="Q52" s="189"/>
      <c r="R52" s="71">
        <f t="shared" si="10"/>
        <v>0</v>
      </c>
      <c r="S52" s="262">
        <f t="shared" si="11"/>
        <v>0</v>
      </c>
      <c r="T52" s="67" t="str">
        <f>IFERROR(VLOOKUP(S52,【削除・変更不可】標準記録!$F$4:$G$54,2,TRUE()),"-")</f>
        <v>-</v>
      </c>
      <c r="U52" s="122">
        <f t="shared" si="12"/>
        <v>0</v>
      </c>
      <c r="V52" s="263">
        <f t="shared" si="13"/>
        <v>0</v>
      </c>
      <c r="W52" s="67" t="str">
        <f>IFERROR(VLOOKUP(V52,【削除・変更不可】標準記録!$I$4:$J$54,2,TRUE()),"-")</f>
        <v>-</v>
      </c>
      <c r="X52" s="197"/>
      <c r="Y52" s="291"/>
      <c r="Z52" s="292"/>
      <c r="AA52" s="266" t="s">
        <v>52</v>
      </c>
      <c r="AB52" s="59" t="s">
        <v>52</v>
      </c>
      <c r="AC52" s="290"/>
      <c r="AD52" s="201"/>
    </row>
    <row r="53" spans="1:30" ht="16.5" customHeight="1">
      <c r="A53" s="62">
        <v>46</v>
      </c>
      <c r="B53" s="182" t="s">
        <v>217</v>
      </c>
      <c r="C53" s="78" t="s">
        <v>49</v>
      </c>
      <c r="D53" s="116"/>
      <c r="E53" s="117" t="str">
        <f t="shared" si="7"/>
        <v/>
      </c>
      <c r="F53" s="67">
        <f>DATEDIF(D53,基礎データ!$C$8,"Y")</f>
        <v>127</v>
      </c>
      <c r="G53" s="68">
        <v>400</v>
      </c>
      <c r="H53" s="69"/>
      <c r="I53" s="70"/>
      <c r="J53" s="70"/>
      <c r="K53" s="71">
        <f t="shared" si="8"/>
        <v>0</v>
      </c>
      <c r="L53" s="262">
        <f t="shared" si="9"/>
        <v>0</v>
      </c>
      <c r="M53" s="67" t="str">
        <f>IFERROR(VLOOKUP(L53,【削除・変更不可】標準記録!$C$4:$D$54,2,TRUE()),"-")</f>
        <v>-</v>
      </c>
      <c r="N53" s="182">
        <v>3000</v>
      </c>
      <c r="O53" s="193"/>
      <c r="P53" s="189"/>
      <c r="Q53" s="189"/>
      <c r="R53" s="71">
        <f t="shared" si="10"/>
        <v>0</v>
      </c>
      <c r="S53" s="262">
        <f t="shared" si="11"/>
        <v>0</v>
      </c>
      <c r="T53" s="67" t="str">
        <f>IFERROR(VLOOKUP(S53,【削除・変更不可】標準記録!$F$4:$G$54,2,TRUE()),"-")</f>
        <v>-</v>
      </c>
      <c r="U53" s="122">
        <f t="shared" si="12"/>
        <v>0</v>
      </c>
      <c r="V53" s="263">
        <f t="shared" si="13"/>
        <v>0</v>
      </c>
      <c r="W53" s="67" t="str">
        <f>IFERROR(VLOOKUP(V53,【削除・変更不可】標準記録!$I$4:$J$54,2,TRUE()),"-")</f>
        <v>-</v>
      </c>
      <c r="X53" s="197"/>
      <c r="Y53" s="291"/>
      <c r="Z53" s="292"/>
      <c r="AA53" s="266" t="s">
        <v>52</v>
      </c>
      <c r="AB53" s="59" t="s">
        <v>52</v>
      </c>
      <c r="AC53" s="290"/>
      <c r="AD53" s="201"/>
    </row>
    <row r="54" spans="1:30" ht="16.5" customHeight="1">
      <c r="A54" s="62">
        <v>47</v>
      </c>
      <c r="B54" s="182" t="s">
        <v>218</v>
      </c>
      <c r="C54" s="78" t="s">
        <v>49</v>
      </c>
      <c r="D54" s="116"/>
      <c r="E54" s="117" t="str">
        <f t="shared" si="7"/>
        <v/>
      </c>
      <c r="F54" s="67">
        <f>DATEDIF(D54,基礎データ!$C$8,"Y")</f>
        <v>127</v>
      </c>
      <c r="G54" s="68">
        <v>400</v>
      </c>
      <c r="H54" s="69"/>
      <c r="I54" s="70"/>
      <c r="J54" s="70"/>
      <c r="K54" s="71">
        <f t="shared" si="8"/>
        <v>0</v>
      </c>
      <c r="L54" s="262">
        <f t="shared" si="9"/>
        <v>0</v>
      </c>
      <c r="M54" s="67" t="str">
        <f>IFERROR(VLOOKUP(L54,【削除・変更不可】標準記録!$C$4:$D$54,2,TRUE()),"-")</f>
        <v>-</v>
      </c>
      <c r="N54" s="182">
        <v>3000</v>
      </c>
      <c r="O54" s="193"/>
      <c r="P54" s="189"/>
      <c r="Q54" s="189"/>
      <c r="R54" s="71">
        <f t="shared" si="10"/>
        <v>0</v>
      </c>
      <c r="S54" s="262">
        <f t="shared" si="11"/>
        <v>0</v>
      </c>
      <c r="T54" s="67" t="str">
        <f>IFERROR(VLOOKUP(S54,【削除・変更不可】標準記録!$F$4:$G$54,2,TRUE()),"-")</f>
        <v>-</v>
      </c>
      <c r="U54" s="122">
        <f t="shared" si="12"/>
        <v>0</v>
      </c>
      <c r="V54" s="263">
        <f t="shared" si="13"/>
        <v>0</v>
      </c>
      <c r="W54" s="67" t="str">
        <f>IFERROR(VLOOKUP(V54,【削除・変更不可】標準記録!$I$4:$J$54,2,TRUE()),"-")</f>
        <v>-</v>
      </c>
      <c r="X54" s="197"/>
      <c r="Y54" s="291"/>
      <c r="Z54" s="292"/>
      <c r="AA54" s="266" t="s">
        <v>52</v>
      </c>
      <c r="AB54" s="59" t="s">
        <v>52</v>
      </c>
      <c r="AC54" s="290"/>
      <c r="AD54" s="201"/>
    </row>
    <row r="55" spans="1:30" ht="16.5" customHeight="1">
      <c r="A55" s="62">
        <v>48</v>
      </c>
      <c r="B55" s="182" t="s">
        <v>219</v>
      </c>
      <c r="C55" s="78" t="s">
        <v>49</v>
      </c>
      <c r="D55" s="116"/>
      <c r="E55" s="117" t="str">
        <f t="shared" si="7"/>
        <v/>
      </c>
      <c r="F55" s="67">
        <f>DATEDIF(D55,基礎データ!$C$8,"Y")</f>
        <v>127</v>
      </c>
      <c r="G55" s="68">
        <v>400</v>
      </c>
      <c r="H55" s="69"/>
      <c r="I55" s="70"/>
      <c r="J55" s="70"/>
      <c r="K55" s="71">
        <f t="shared" si="8"/>
        <v>0</v>
      </c>
      <c r="L55" s="262">
        <f t="shared" si="9"/>
        <v>0</v>
      </c>
      <c r="M55" s="67" t="str">
        <f>IFERROR(VLOOKUP(L55,【削除・変更不可】標準記録!$C$4:$D$54,2,TRUE()),"-")</f>
        <v>-</v>
      </c>
      <c r="N55" s="182">
        <v>3000</v>
      </c>
      <c r="O55" s="193"/>
      <c r="P55" s="189"/>
      <c r="Q55" s="189"/>
      <c r="R55" s="71">
        <f t="shared" si="10"/>
        <v>0</v>
      </c>
      <c r="S55" s="262">
        <f t="shared" si="11"/>
        <v>0</v>
      </c>
      <c r="T55" s="67" t="str">
        <f>IFERROR(VLOOKUP(S55,【削除・変更不可】標準記録!$F$4:$G$54,2,TRUE()),"-")</f>
        <v>-</v>
      </c>
      <c r="U55" s="122">
        <f t="shared" si="12"/>
        <v>0</v>
      </c>
      <c r="V55" s="263">
        <f t="shared" si="13"/>
        <v>0</v>
      </c>
      <c r="W55" s="67" t="str">
        <f>IFERROR(VLOOKUP(V55,【削除・変更不可】標準記録!$I$4:$J$54,2,TRUE()),"-")</f>
        <v>-</v>
      </c>
      <c r="X55" s="197"/>
      <c r="Y55" s="291"/>
      <c r="Z55" s="292"/>
      <c r="AA55" s="266" t="s">
        <v>52</v>
      </c>
      <c r="AB55" s="59" t="s">
        <v>52</v>
      </c>
      <c r="AC55" s="290"/>
      <c r="AD55" s="201"/>
    </row>
    <row r="56" spans="1:30" ht="16.5" customHeight="1">
      <c r="A56" s="62">
        <v>49</v>
      </c>
      <c r="B56" s="182" t="s">
        <v>220</v>
      </c>
      <c r="C56" s="78" t="s">
        <v>49</v>
      </c>
      <c r="D56" s="116"/>
      <c r="E56" s="117" t="str">
        <f t="shared" si="7"/>
        <v/>
      </c>
      <c r="F56" s="67">
        <f>DATEDIF(D56,基礎データ!$C$8,"Y")</f>
        <v>127</v>
      </c>
      <c r="G56" s="68">
        <v>400</v>
      </c>
      <c r="H56" s="69"/>
      <c r="I56" s="70"/>
      <c r="J56" s="70"/>
      <c r="K56" s="71">
        <f t="shared" si="8"/>
        <v>0</v>
      </c>
      <c r="L56" s="262">
        <f t="shared" si="9"/>
        <v>0</v>
      </c>
      <c r="M56" s="67" t="str">
        <f>IFERROR(VLOOKUP(L56,【削除・変更不可】標準記録!$C$4:$D$54,2,TRUE()),"-")</f>
        <v>-</v>
      </c>
      <c r="N56" s="182">
        <v>3000</v>
      </c>
      <c r="O56" s="193"/>
      <c r="P56" s="189"/>
      <c r="Q56" s="189"/>
      <c r="R56" s="71">
        <f t="shared" si="10"/>
        <v>0</v>
      </c>
      <c r="S56" s="262">
        <f t="shared" si="11"/>
        <v>0</v>
      </c>
      <c r="T56" s="67" t="str">
        <f>IFERROR(VLOOKUP(S56,【削除・変更不可】標準記録!$F$4:$G$54,2,TRUE()),"-")</f>
        <v>-</v>
      </c>
      <c r="U56" s="122">
        <f t="shared" si="12"/>
        <v>0</v>
      </c>
      <c r="V56" s="263">
        <f t="shared" si="13"/>
        <v>0</v>
      </c>
      <c r="W56" s="67" t="str">
        <f>IFERROR(VLOOKUP(V56,【削除・変更不可】標準記録!$I$4:$J$54,2,TRUE()),"-")</f>
        <v>-</v>
      </c>
      <c r="X56" s="197"/>
      <c r="Y56" s="291"/>
      <c r="Z56" s="292"/>
      <c r="AA56" s="266" t="s">
        <v>52</v>
      </c>
      <c r="AB56" s="59" t="s">
        <v>52</v>
      </c>
      <c r="AC56" s="290"/>
      <c r="AD56" s="201"/>
    </row>
    <row r="57" spans="1:30" ht="16.5" customHeight="1">
      <c r="A57" s="62">
        <v>50</v>
      </c>
      <c r="B57" s="182" t="s">
        <v>221</v>
      </c>
      <c r="C57" s="78" t="s">
        <v>49</v>
      </c>
      <c r="D57" s="116"/>
      <c r="E57" s="117" t="str">
        <f t="shared" si="7"/>
        <v/>
      </c>
      <c r="F57" s="67">
        <f>DATEDIF(D57,基礎データ!$C$8,"Y")</f>
        <v>127</v>
      </c>
      <c r="G57" s="68">
        <v>400</v>
      </c>
      <c r="H57" s="69"/>
      <c r="I57" s="70"/>
      <c r="J57" s="70"/>
      <c r="K57" s="71">
        <f t="shared" si="8"/>
        <v>0</v>
      </c>
      <c r="L57" s="262">
        <f t="shared" si="9"/>
        <v>0</v>
      </c>
      <c r="M57" s="67" t="str">
        <f>IFERROR(VLOOKUP(L57,【削除・変更不可】標準記録!$C$4:$D$54,2,TRUE()),"-")</f>
        <v>-</v>
      </c>
      <c r="N57" s="182">
        <v>3000</v>
      </c>
      <c r="O57" s="193"/>
      <c r="P57" s="189"/>
      <c r="Q57" s="189"/>
      <c r="R57" s="71">
        <f t="shared" si="10"/>
        <v>0</v>
      </c>
      <c r="S57" s="262">
        <f t="shared" si="11"/>
        <v>0</v>
      </c>
      <c r="T57" s="67" t="str">
        <f>IFERROR(VLOOKUP(S57,【削除・変更不可】標準記録!$F$4:$G$54,2,TRUE()),"-")</f>
        <v>-</v>
      </c>
      <c r="U57" s="122">
        <f t="shared" si="12"/>
        <v>0</v>
      </c>
      <c r="V57" s="263">
        <f t="shared" si="13"/>
        <v>0</v>
      </c>
      <c r="W57" s="67" t="str">
        <f>IFERROR(VLOOKUP(V57,【削除・変更不可】標準記録!$I$4:$J$54,2,TRUE()),"-")</f>
        <v>-</v>
      </c>
      <c r="X57" s="197"/>
      <c r="Y57" s="291"/>
      <c r="Z57" s="292"/>
      <c r="AA57" s="266" t="s">
        <v>52</v>
      </c>
      <c r="AB57" s="59" t="s">
        <v>52</v>
      </c>
      <c r="AC57" s="290"/>
      <c r="AD57" s="201"/>
    </row>
    <row r="58" spans="1:30" ht="16.5" customHeight="1">
      <c r="A58" s="181"/>
      <c r="B58" s="182"/>
      <c r="C58" s="231"/>
      <c r="D58" s="293"/>
      <c r="E58" s="294"/>
      <c r="F58" s="192"/>
      <c r="G58" s="187"/>
      <c r="H58" s="188"/>
      <c r="I58" s="189"/>
      <c r="J58" s="189"/>
      <c r="K58" s="190"/>
      <c r="L58" s="295"/>
      <c r="M58" s="296"/>
      <c r="N58" s="182"/>
      <c r="O58" s="193"/>
      <c r="P58" s="189"/>
      <c r="Q58" s="189"/>
      <c r="R58" s="190"/>
      <c r="S58" s="295"/>
      <c r="T58" s="297"/>
      <c r="U58" s="298"/>
      <c r="V58" s="297"/>
      <c r="W58" s="182"/>
      <c r="X58" s="197"/>
      <c r="Y58" s="291"/>
      <c r="Z58" s="292"/>
      <c r="AA58" s="299"/>
      <c r="AB58" s="290"/>
      <c r="AC58" s="290"/>
      <c r="AD58" s="201"/>
    </row>
    <row r="59" spans="1:30" ht="21.75" customHeight="1">
      <c r="A59" s="300" t="s">
        <v>222</v>
      </c>
      <c r="B59" s="202"/>
      <c r="C59" s="232"/>
      <c r="D59" s="301"/>
      <c r="E59" s="302"/>
      <c r="F59" s="212"/>
      <c r="G59" s="207"/>
      <c r="H59" s="208"/>
      <c r="I59" s="209"/>
      <c r="J59" s="209"/>
      <c r="K59" s="210"/>
      <c r="L59" s="303"/>
      <c r="M59" s="304"/>
      <c r="N59" s="202"/>
      <c r="O59" s="213"/>
      <c r="P59" s="209"/>
      <c r="Q59" s="209"/>
      <c r="R59" s="210"/>
      <c r="S59" s="303"/>
      <c r="T59" s="281"/>
      <c r="U59" s="305"/>
      <c r="V59" s="281"/>
      <c r="W59" s="202"/>
      <c r="X59" s="217"/>
      <c r="Y59" s="306"/>
      <c r="Z59" s="307"/>
      <c r="AA59" s="308"/>
      <c r="AB59" s="309"/>
      <c r="AC59" s="309"/>
      <c r="AD59" s="221"/>
    </row>
    <row r="60" spans="1:30" ht="16.5" customHeight="1">
      <c r="A60" s="62">
        <v>1</v>
      </c>
      <c r="B60" s="223" t="s">
        <v>223</v>
      </c>
      <c r="C60" s="64" t="s">
        <v>67</v>
      </c>
      <c r="D60" s="116"/>
      <c r="E60" s="117" t="str">
        <f t="shared" ref="E60:E84" si="14">IF(D60="","",YEAR(D60))</f>
        <v/>
      </c>
      <c r="F60" s="67">
        <f>DATEDIF(D60,基礎データ!$C$8,"Y")</f>
        <v>127</v>
      </c>
      <c r="G60" s="68">
        <v>400</v>
      </c>
      <c r="H60" s="118"/>
      <c r="I60" s="119"/>
      <c r="J60" s="119"/>
      <c r="K60" s="71">
        <f t="shared" ref="K60:K84" si="15">TIME(0,H60,I60)+J60/100/86400</f>
        <v>0</v>
      </c>
      <c r="L60" s="262">
        <f t="shared" ref="L60:L84" si="16">ROUND(K60*86400*100,0)</f>
        <v>0</v>
      </c>
      <c r="M60" s="67" t="str">
        <f>IFERROR(VLOOKUP(L60,【削除・変更不可】標準記録!$M$4:$N$54,2,TRUE()),"-")</f>
        <v>-</v>
      </c>
      <c r="N60" s="223">
        <v>3000</v>
      </c>
      <c r="O60" s="121"/>
      <c r="P60" s="119"/>
      <c r="Q60" s="119"/>
      <c r="R60" s="71">
        <f t="shared" ref="R60:R84" si="17">TIME(0,O60,P60)+Q60/100/86400</f>
        <v>0</v>
      </c>
      <c r="S60" s="262">
        <f t="shared" ref="S60:S84" si="18">ROUND(R60*86400*100,0)</f>
        <v>0</v>
      </c>
      <c r="T60" s="67" t="str">
        <f>IFERROR(VLOOKUP(S60,【削除・変更不可】標準記録!$P$4:$Q$54,2,TRUE()),"-")</f>
        <v>-</v>
      </c>
      <c r="U60" s="122">
        <f t="shared" ref="U60:U84" si="19">K60+R60</f>
        <v>0</v>
      </c>
      <c r="V60" s="263">
        <f t="shared" ref="V60:V84" si="20">L60+S60</f>
        <v>0</v>
      </c>
      <c r="W60" s="67" t="str">
        <f>IFERROR(VLOOKUP(V60,【削除・変更不可】標準記録!$S$4:$T$54,2,TRUE()),"-")</f>
        <v>-</v>
      </c>
      <c r="X60" s="78"/>
      <c r="Y60" s="264"/>
      <c r="Z60" s="265"/>
      <c r="AA60" s="266" t="s">
        <v>52</v>
      </c>
      <c r="AB60" s="59" t="s">
        <v>52</v>
      </c>
      <c r="AC60" s="125"/>
      <c r="AD60" s="126"/>
    </row>
    <row r="61" spans="1:30" ht="16.5" customHeight="1">
      <c r="A61" s="62">
        <v>2</v>
      </c>
      <c r="B61" s="223" t="s">
        <v>224</v>
      </c>
      <c r="C61" s="64" t="s">
        <v>67</v>
      </c>
      <c r="D61" s="116"/>
      <c r="E61" s="117" t="str">
        <f t="shared" si="14"/>
        <v/>
      </c>
      <c r="F61" s="67">
        <f>DATEDIF(D61,基礎データ!$C$8,"Y")</f>
        <v>127</v>
      </c>
      <c r="G61" s="68">
        <v>400</v>
      </c>
      <c r="H61" s="118"/>
      <c r="I61" s="119"/>
      <c r="J61" s="119"/>
      <c r="K61" s="71">
        <f t="shared" si="15"/>
        <v>0</v>
      </c>
      <c r="L61" s="262">
        <f t="shared" si="16"/>
        <v>0</v>
      </c>
      <c r="M61" s="67" t="str">
        <f>IFERROR(VLOOKUP(L61,【削除・変更不可】標準記録!$M$4:$N$54,2,TRUE()),"-")</f>
        <v>-</v>
      </c>
      <c r="N61" s="182">
        <v>3000</v>
      </c>
      <c r="O61" s="121"/>
      <c r="P61" s="119"/>
      <c r="Q61" s="119"/>
      <c r="R61" s="71">
        <f t="shared" si="17"/>
        <v>0</v>
      </c>
      <c r="S61" s="262">
        <f t="shared" si="18"/>
        <v>0</v>
      </c>
      <c r="T61" s="67" t="str">
        <f>IFERROR(VLOOKUP(S61,【削除・変更不可】標準記録!$P$4:$Q$54,2,TRUE()),"-")</f>
        <v>-</v>
      </c>
      <c r="U61" s="122">
        <f t="shared" si="19"/>
        <v>0</v>
      </c>
      <c r="V61" s="263">
        <f t="shared" si="20"/>
        <v>0</v>
      </c>
      <c r="W61" s="67" t="str">
        <f>IFERROR(VLOOKUP(V61,【削除・変更不可】標準記録!$S$4:$T$54,2,TRUE()),"-")</f>
        <v>-</v>
      </c>
      <c r="X61" s="78"/>
      <c r="Y61" s="310"/>
      <c r="Z61" s="311"/>
      <c r="AA61" s="266" t="s">
        <v>52</v>
      </c>
      <c r="AB61" s="59" t="s">
        <v>52</v>
      </c>
      <c r="AC61" s="128"/>
      <c r="AD61" s="126"/>
    </row>
    <row r="62" spans="1:30" ht="16.5" customHeight="1">
      <c r="A62" s="62">
        <v>3</v>
      </c>
      <c r="B62" s="223" t="s">
        <v>225</v>
      </c>
      <c r="C62" s="64" t="s">
        <v>67</v>
      </c>
      <c r="D62" s="116"/>
      <c r="E62" s="117" t="str">
        <f t="shared" si="14"/>
        <v/>
      </c>
      <c r="F62" s="67">
        <f>DATEDIF(D62,基礎データ!$C$8,"Y")</f>
        <v>127</v>
      </c>
      <c r="G62" s="68">
        <v>400</v>
      </c>
      <c r="H62" s="118"/>
      <c r="I62" s="119"/>
      <c r="J62" s="119"/>
      <c r="K62" s="71">
        <f t="shared" si="15"/>
        <v>0</v>
      </c>
      <c r="L62" s="262">
        <f t="shared" si="16"/>
        <v>0</v>
      </c>
      <c r="M62" s="67" t="str">
        <f>IFERROR(VLOOKUP(L62,【削除・変更不可】標準記録!$M$4:$N$54,2,TRUE()),"-")</f>
        <v>-</v>
      </c>
      <c r="N62" s="182">
        <v>3000</v>
      </c>
      <c r="O62" s="121"/>
      <c r="P62" s="119"/>
      <c r="Q62" s="119"/>
      <c r="R62" s="71">
        <f t="shared" si="17"/>
        <v>0</v>
      </c>
      <c r="S62" s="262">
        <f t="shared" si="18"/>
        <v>0</v>
      </c>
      <c r="T62" s="67" t="str">
        <f>IFERROR(VLOOKUP(S62,【削除・変更不可】標準記録!$P$4:$Q$54,2,TRUE()),"-")</f>
        <v>-</v>
      </c>
      <c r="U62" s="122">
        <f t="shared" si="19"/>
        <v>0</v>
      </c>
      <c r="V62" s="263">
        <f t="shared" si="20"/>
        <v>0</v>
      </c>
      <c r="W62" s="67" t="str">
        <f>IFERROR(VLOOKUP(V62,【削除・変更不可】標準記録!$S$4:$T$54,2,TRUE()),"-")</f>
        <v>-</v>
      </c>
      <c r="X62" s="78"/>
      <c r="Y62" s="310"/>
      <c r="Z62" s="311"/>
      <c r="AA62" s="266" t="s">
        <v>52</v>
      </c>
      <c r="AB62" s="59" t="s">
        <v>52</v>
      </c>
      <c r="AC62" s="125"/>
      <c r="AD62" s="126"/>
    </row>
    <row r="63" spans="1:30" ht="16.5" customHeight="1">
      <c r="A63" s="62">
        <v>4</v>
      </c>
      <c r="B63" s="223" t="s">
        <v>226</v>
      </c>
      <c r="C63" s="64" t="s">
        <v>67</v>
      </c>
      <c r="D63" s="116"/>
      <c r="E63" s="117" t="str">
        <f t="shared" si="14"/>
        <v/>
      </c>
      <c r="F63" s="67">
        <f>DATEDIF(D63,基礎データ!$C$8,"Y")</f>
        <v>127</v>
      </c>
      <c r="G63" s="68">
        <v>400</v>
      </c>
      <c r="H63" s="118"/>
      <c r="I63" s="119"/>
      <c r="J63" s="119"/>
      <c r="K63" s="71">
        <f t="shared" si="15"/>
        <v>0</v>
      </c>
      <c r="L63" s="262">
        <f t="shared" si="16"/>
        <v>0</v>
      </c>
      <c r="M63" s="67" t="str">
        <f>IFERROR(VLOOKUP(L63,【削除・変更不可】標準記録!$M$4:$N$54,2,TRUE()),"-")</f>
        <v>-</v>
      </c>
      <c r="N63" s="182">
        <v>3000</v>
      </c>
      <c r="O63" s="121"/>
      <c r="P63" s="119"/>
      <c r="Q63" s="119"/>
      <c r="R63" s="71">
        <f t="shared" si="17"/>
        <v>0</v>
      </c>
      <c r="S63" s="262">
        <f t="shared" si="18"/>
        <v>0</v>
      </c>
      <c r="T63" s="67" t="str">
        <f>IFERROR(VLOOKUP(S63,【削除・変更不可】標準記録!$P$4:$Q$54,2,TRUE()),"-")</f>
        <v>-</v>
      </c>
      <c r="U63" s="122">
        <f t="shared" si="19"/>
        <v>0</v>
      </c>
      <c r="V63" s="263">
        <f t="shared" si="20"/>
        <v>0</v>
      </c>
      <c r="W63" s="67" t="str">
        <f>IFERROR(VLOOKUP(V63,【削除・変更不可】標準記録!$S$4:$T$54,2,TRUE()),"-")</f>
        <v>-</v>
      </c>
      <c r="X63" s="78"/>
      <c r="Y63" s="310"/>
      <c r="Z63" s="311"/>
      <c r="AA63" s="266" t="s">
        <v>52</v>
      </c>
      <c r="AB63" s="59" t="s">
        <v>52</v>
      </c>
      <c r="AC63" s="128"/>
      <c r="AD63" s="126"/>
    </row>
    <row r="64" spans="1:30" ht="16.5" customHeight="1">
      <c r="A64" s="62">
        <v>5</v>
      </c>
      <c r="B64" s="223" t="s">
        <v>227</v>
      </c>
      <c r="C64" s="64" t="s">
        <v>67</v>
      </c>
      <c r="D64" s="116"/>
      <c r="E64" s="117" t="str">
        <f t="shared" si="14"/>
        <v/>
      </c>
      <c r="F64" s="67">
        <f>DATEDIF(D64,基礎データ!$C$8,"Y")</f>
        <v>127</v>
      </c>
      <c r="G64" s="68">
        <v>400</v>
      </c>
      <c r="H64" s="118"/>
      <c r="I64" s="119"/>
      <c r="J64" s="119"/>
      <c r="K64" s="71">
        <f t="shared" si="15"/>
        <v>0</v>
      </c>
      <c r="L64" s="262">
        <f t="shared" si="16"/>
        <v>0</v>
      </c>
      <c r="M64" s="67" t="str">
        <f>IFERROR(VLOOKUP(L64,【削除・変更不可】標準記録!$M$4:$N$54,2,TRUE()),"-")</f>
        <v>-</v>
      </c>
      <c r="N64" s="182">
        <v>3000</v>
      </c>
      <c r="O64" s="121"/>
      <c r="P64" s="119"/>
      <c r="Q64" s="119"/>
      <c r="R64" s="71">
        <f t="shared" si="17"/>
        <v>0</v>
      </c>
      <c r="S64" s="262">
        <f t="shared" si="18"/>
        <v>0</v>
      </c>
      <c r="T64" s="67" t="str">
        <f>IFERROR(VLOOKUP(S64,【削除・変更不可】標準記録!$P$4:$Q$54,2,TRUE()),"-")</f>
        <v>-</v>
      </c>
      <c r="U64" s="122">
        <f t="shared" si="19"/>
        <v>0</v>
      </c>
      <c r="V64" s="263">
        <f t="shared" si="20"/>
        <v>0</v>
      </c>
      <c r="W64" s="67" t="str">
        <f>IFERROR(VLOOKUP(V64,【削除・変更不可】標準記録!$S$4:$T$54,2,TRUE()),"-")</f>
        <v>-</v>
      </c>
      <c r="X64" s="78"/>
      <c r="Y64" s="310"/>
      <c r="Z64" s="311"/>
      <c r="AA64" s="266" t="s">
        <v>52</v>
      </c>
      <c r="AB64" s="59" t="s">
        <v>52</v>
      </c>
      <c r="AC64" s="125"/>
      <c r="AD64" s="126"/>
    </row>
    <row r="65" spans="1:30" ht="16.5" customHeight="1">
      <c r="A65" s="62">
        <v>6</v>
      </c>
      <c r="B65" s="223" t="s">
        <v>228</v>
      </c>
      <c r="C65" s="64" t="s">
        <v>67</v>
      </c>
      <c r="D65" s="116"/>
      <c r="E65" s="117" t="str">
        <f t="shared" si="14"/>
        <v/>
      </c>
      <c r="F65" s="67">
        <f>DATEDIF(D65,基礎データ!$C$8,"Y")</f>
        <v>127</v>
      </c>
      <c r="G65" s="68">
        <v>400</v>
      </c>
      <c r="H65" s="118"/>
      <c r="I65" s="119"/>
      <c r="J65" s="119"/>
      <c r="K65" s="71">
        <f t="shared" si="15"/>
        <v>0</v>
      </c>
      <c r="L65" s="262">
        <f t="shared" si="16"/>
        <v>0</v>
      </c>
      <c r="M65" s="67" t="str">
        <f>IFERROR(VLOOKUP(L65,【削除・変更不可】標準記録!$M$4:$N$54,2,TRUE()),"-")</f>
        <v>-</v>
      </c>
      <c r="N65" s="182">
        <v>3000</v>
      </c>
      <c r="O65" s="121"/>
      <c r="P65" s="119"/>
      <c r="Q65" s="119"/>
      <c r="R65" s="71">
        <f t="shared" si="17"/>
        <v>0</v>
      </c>
      <c r="S65" s="262">
        <f t="shared" si="18"/>
        <v>0</v>
      </c>
      <c r="T65" s="67" t="str">
        <f>IFERROR(VLOOKUP(S65,【削除・変更不可】標準記録!$P$4:$Q$54,2,TRUE()),"-")</f>
        <v>-</v>
      </c>
      <c r="U65" s="122">
        <f t="shared" si="19"/>
        <v>0</v>
      </c>
      <c r="V65" s="263">
        <f t="shared" si="20"/>
        <v>0</v>
      </c>
      <c r="W65" s="67" t="str">
        <f>IFERROR(VLOOKUP(V65,【削除・変更不可】標準記録!$S$4:$T$54,2,TRUE()),"-")</f>
        <v>-</v>
      </c>
      <c r="X65" s="78"/>
      <c r="Y65" s="310"/>
      <c r="Z65" s="311"/>
      <c r="AA65" s="266" t="s">
        <v>52</v>
      </c>
      <c r="AB65" s="59" t="s">
        <v>52</v>
      </c>
      <c r="AC65" s="128"/>
      <c r="AD65" s="126"/>
    </row>
    <row r="66" spans="1:30" ht="16.5" customHeight="1">
      <c r="A66" s="62">
        <v>7</v>
      </c>
      <c r="B66" s="223" t="s">
        <v>229</v>
      </c>
      <c r="C66" s="64" t="s">
        <v>67</v>
      </c>
      <c r="D66" s="116"/>
      <c r="E66" s="117" t="str">
        <f t="shared" si="14"/>
        <v/>
      </c>
      <c r="F66" s="67">
        <f>DATEDIF(D66,基礎データ!$C$8,"Y")</f>
        <v>127</v>
      </c>
      <c r="G66" s="68">
        <v>400</v>
      </c>
      <c r="H66" s="118"/>
      <c r="I66" s="119"/>
      <c r="J66" s="119"/>
      <c r="K66" s="71">
        <f t="shared" si="15"/>
        <v>0</v>
      </c>
      <c r="L66" s="262">
        <f t="shared" si="16"/>
        <v>0</v>
      </c>
      <c r="M66" s="67" t="str">
        <f>IFERROR(VLOOKUP(L66,【削除・変更不可】標準記録!$M$4:$N$54,2,TRUE()),"-")</f>
        <v>-</v>
      </c>
      <c r="N66" s="182">
        <v>3000</v>
      </c>
      <c r="O66" s="121"/>
      <c r="P66" s="119"/>
      <c r="Q66" s="119"/>
      <c r="R66" s="71">
        <f t="shared" si="17"/>
        <v>0</v>
      </c>
      <c r="S66" s="262">
        <f t="shared" si="18"/>
        <v>0</v>
      </c>
      <c r="T66" s="67" t="str">
        <f>IFERROR(VLOOKUP(S66,【削除・変更不可】標準記録!$P$4:$Q$54,2,TRUE()),"-")</f>
        <v>-</v>
      </c>
      <c r="U66" s="122">
        <f t="shared" si="19"/>
        <v>0</v>
      </c>
      <c r="V66" s="263">
        <f t="shared" si="20"/>
        <v>0</v>
      </c>
      <c r="W66" s="67" t="str">
        <f>IFERROR(VLOOKUP(V66,【削除・変更不可】標準記録!$S$4:$T$54,2,TRUE()),"-")</f>
        <v>-</v>
      </c>
      <c r="X66" s="78"/>
      <c r="Y66" s="310"/>
      <c r="Z66" s="311"/>
      <c r="AA66" s="266" t="s">
        <v>52</v>
      </c>
      <c r="AB66" s="59" t="s">
        <v>52</v>
      </c>
      <c r="AC66" s="125"/>
      <c r="AD66" s="126"/>
    </row>
    <row r="67" spans="1:30" ht="16.5" customHeight="1">
      <c r="A67" s="62">
        <v>8</v>
      </c>
      <c r="B67" s="223" t="s">
        <v>230</v>
      </c>
      <c r="C67" s="64" t="s">
        <v>67</v>
      </c>
      <c r="D67" s="116"/>
      <c r="E67" s="117" t="str">
        <f t="shared" si="14"/>
        <v/>
      </c>
      <c r="F67" s="67">
        <f>DATEDIF(D67,基礎データ!$C$8,"Y")</f>
        <v>127</v>
      </c>
      <c r="G67" s="68">
        <v>400</v>
      </c>
      <c r="H67" s="118"/>
      <c r="I67" s="119"/>
      <c r="J67" s="119"/>
      <c r="K67" s="71">
        <f t="shared" si="15"/>
        <v>0</v>
      </c>
      <c r="L67" s="262">
        <f t="shared" si="16"/>
        <v>0</v>
      </c>
      <c r="M67" s="67" t="str">
        <f>IFERROR(VLOOKUP(L67,【削除・変更不可】標準記録!$M$4:$N$54,2,TRUE()),"-")</f>
        <v>-</v>
      </c>
      <c r="N67" s="182">
        <v>3000</v>
      </c>
      <c r="O67" s="121"/>
      <c r="P67" s="119"/>
      <c r="Q67" s="119"/>
      <c r="R67" s="71">
        <f t="shared" si="17"/>
        <v>0</v>
      </c>
      <c r="S67" s="262">
        <f t="shared" si="18"/>
        <v>0</v>
      </c>
      <c r="T67" s="67" t="str">
        <f>IFERROR(VLOOKUP(S67,【削除・変更不可】標準記録!$P$4:$Q$54,2,TRUE()),"-")</f>
        <v>-</v>
      </c>
      <c r="U67" s="122">
        <f t="shared" si="19"/>
        <v>0</v>
      </c>
      <c r="V67" s="263">
        <f t="shared" si="20"/>
        <v>0</v>
      </c>
      <c r="W67" s="67" t="str">
        <f>IFERROR(VLOOKUP(V67,【削除・変更不可】標準記録!$S$4:$T$54,2,TRUE()),"-")</f>
        <v>-</v>
      </c>
      <c r="X67" s="78"/>
      <c r="Y67" s="310"/>
      <c r="Z67" s="311"/>
      <c r="AA67" s="266" t="s">
        <v>52</v>
      </c>
      <c r="AB67" s="59" t="s">
        <v>52</v>
      </c>
      <c r="AC67" s="128"/>
      <c r="AD67" s="126"/>
    </row>
    <row r="68" spans="1:30" ht="16.5" customHeight="1">
      <c r="A68" s="62">
        <v>9</v>
      </c>
      <c r="B68" s="223" t="s">
        <v>231</v>
      </c>
      <c r="C68" s="64" t="s">
        <v>67</v>
      </c>
      <c r="D68" s="116"/>
      <c r="E68" s="117" t="str">
        <f t="shared" si="14"/>
        <v/>
      </c>
      <c r="F68" s="67">
        <f>DATEDIF(D68,基礎データ!$C$8,"Y")</f>
        <v>127</v>
      </c>
      <c r="G68" s="68">
        <v>400</v>
      </c>
      <c r="H68" s="118"/>
      <c r="I68" s="119"/>
      <c r="J68" s="119"/>
      <c r="K68" s="71">
        <f t="shared" si="15"/>
        <v>0</v>
      </c>
      <c r="L68" s="262">
        <f t="shared" si="16"/>
        <v>0</v>
      </c>
      <c r="M68" s="67" t="str">
        <f>IFERROR(VLOOKUP(L68,【削除・変更不可】標準記録!$M$4:$N$54,2,TRUE()),"-")</f>
        <v>-</v>
      </c>
      <c r="N68" s="182">
        <v>3000</v>
      </c>
      <c r="O68" s="121"/>
      <c r="P68" s="119"/>
      <c r="Q68" s="119"/>
      <c r="R68" s="71">
        <f t="shared" si="17"/>
        <v>0</v>
      </c>
      <c r="S68" s="262">
        <f t="shared" si="18"/>
        <v>0</v>
      </c>
      <c r="T68" s="67" t="str">
        <f>IFERROR(VLOOKUP(S68,【削除・変更不可】標準記録!$P$4:$Q$54,2,TRUE()),"-")</f>
        <v>-</v>
      </c>
      <c r="U68" s="122">
        <f t="shared" si="19"/>
        <v>0</v>
      </c>
      <c r="V68" s="263">
        <f t="shared" si="20"/>
        <v>0</v>
      </c>
      <c r="W68" s="67" t="str">
        <f>IFERROR(VLOOKUP(V68,【削除・変更不可】標準記録!$S$4:$T$54,2,TRUE()),"-")</f>
        <v>-</v>
      </c>
      <c r="X68" s="78"/>
      <c r="Y68" s="310"/>
      <c r="Z68" s="311"/>
      <c r="AA68" s="266" t="s">
        <v>52</v>
      </c>
      <c r="AB68" s="59" t="s">
        <v>52</v>
      </c>
      <c r="AC68" s="125"/>
      <c r="AD68" s="126"/>
    </row>
    <row r="69" spans="1:30" ht="16.5" customHeight="1">
      <c r="A69" s="62">
        <v>10</v>
      </c>
      <c r="B69" s="223" t="s">
        <v>232</v>
      </c>
      <c r="C69" s="64" t="s">
        <v>67</v>
      </c>
      <c r="D69" s="116"/>
      <c r="E69" s="117" t="str">
        <f t="shared" si="14"/>
        <v/>
      </c>
      <c r="F69" s="67">
        <f>DATEDIF(D69,基礎データ!$C$8,"Y")</f>
        <v>127</v>
      </c>
      <c r="G69" s="68">
        <v>400</v>
      </c>
      <c r="H69" s="118"/>
      <c r="I69" s="119"/>
      <c r="J69" s="119"/>
      <c r="K69" s="71">
        <f t="shared" si="15"/>
        <v>0</v>
      </c>
      <c r="L69" s="262">
        <f t="shared" si="16"/>
        <v>0</v>
      </c>
      <c r="M69" s="67" t="str">
        <f>IFERROR(VLOOKUP(L69,【削除・変更不可】標準記録!$M$4:$N$54,2,TRUE()),"-")</f>
        <v>-</v>
      </c>
      <c r="N69" s="182">
        <v>3000</v>
      </c>
      <c r="O69" s="121"/>
      <c r="P69" s="119"/>
      <c r="Q69" s="119"/>
      <c r="R69" s="71">
        <f t="shared" si="17"/>
        <v>0</v>
      </c>
      <c r="S69" s="262">
        <f t="shared" si="18"/>
        <v>0</v>
      </c>
      <c r="T69" s="67" t="str">
        <f>IFERROR(VLOOKUP(S69,【削除・変更不可】標準記録!$P$4:$Q$54,2,TRUE()),"-")</f>
        <v>-</v>
      </c>
      <c r="U69" s="122">
        <f t="shared" si="19"/>
        <v>0</v>
      </c>
      <c r="V69" s="263">
        <f t="shared" si="20"/>
        <v>0</v>
      </c>
      <c r="W69" s="67" t="str">
        <f>IFERROR(VLOOKUP(V69,【削除・変更不可】標準記録!$S$4:$T$54,2,TRUE()),"-")</f>
        <v>-</v>
      </c>
      <c r="X69" s="78"/>
      <c r="Y69" s="310"/>
      <c r="Z69" s="311"/>
      <c r="AA69" s="266" t="s">
        <v>52</v>
      </c>
      <c r="AB69" s="59" t="s">
        <v>52</v>
      </c>
      <c r="AC69" s="125"/>
      <c r="AD69" s="126"/>
    </row>
    <row r="70" spans="1:30" ht="16.5" customHeight="1">
      <c r="A70" s="62">
        <v>11</v>
      </c>
      <c r="B70" s="223" t="s">
        <v>233</v>
      </c>
      <c r="C70" s="64" t="s">
        <v>67</v>
      </c>
      <c r="D70" s="116"/>
      <c r="E70" s="117" t="str">
        <f t="shared" si="14"/>
        <v/>
      </c>
      <c r="F70" s="67">
        <f>DATEDIF(D70,基礎データ!$C$8,"Y")</f>
        <v>127</v>
      </c>
      <c r="G70" s="68">
        <v>400</v>
      </c>
      <c r="H70" s="69"/>
      <c r="I70" s="70"/>
      <c r="J70" s="70"/>
      <c r="K70" s="71">
        <f t="shared" si="15"/>
        <v>0</v>
      </c>
      <c r="L70" s="262">
        <f t="shared" si="16"/>
        <v>0</v>
      </c>
      <c r="M70" s="67" t="str">
        <f>IFERROR(VLOOKUP(L70,【削除・変更不可】標準記録!$M$4:$N$54,2,TRUE()),"-")</f>
        <v>-</v>
      </c>
      <c r="N70" s="182">
        <v>3000</v>
      </c>
      <c r="O70" s="73"/>
      <c r="P70" s="70"/>
      <c r="Q70" s="70"/>
      <c r="R70" s="71">
        <f t="shared" si="17"/>
        <v>0</v>
      </c>
      <c r="S70" s="262">
        <f t="shared" si="18"/>
        <v>0</v>
      </c>
      <c r="T70" s="67" t="str">
        <f>IFERROR(VLOOKUP(S70,【削除・変更不可】標準記録!$P$4:$Q$54,2,TRUE()),"-")</f>
        <v>-</v>
      </c>
      <c r="U70" s="122">
        <f t="shared" si="19"/>
        <v>0</v>
      </c>
      <c r="V70" s="263">
        <f t="shared" si="20"/>
        <v>0</v>
      </c>
      <c r="W70" s="67" t="str">
        <f>IFERROR(VLOOKUP(V70,【削除・変更不可】標準記録!$S$4:$T$54,2,TRUE()),"-")</f>
        <v>-</v>
      </c>
      <c r="X70" s="78"/>
      <c r="Y70" s="312"/>
      <c r="Z70" s="313"/>
      <c r="AA70" s="266" t="s">
        <v>52</v>
      </c>
      <c r="AB70" s="59" t="s">
        <v>52</v>
      </c>
      <c r="AC70" s="125"/>
      <c r="AD70" s="126"/>
    </row>
    <row r="71" spans="1:30" ht="16.5" customHeight="1">
      <c r="A71" s="62">
        <v>12</v>
      </c>
      <c r="B71" s="223" t="s">
        <v>234</v>
      </c>
      <c r="C71" s="64" t="s">
        <v>67</v>
      </c>
      <c r="D71" s="116"/>
      <c r="E71" s="117" t="str">
        <f t="shared" si="14"/>
        <v/>
      </c>
      <c r="F71" s="67">
        <f>DATEDIF(D71,基礎データ!$C$8,"Y")</f>
        <v>127</v>
      </c>
      <c r="G71" s="68">
        <v>400</v>
      </c>
      <c r="H71" s="69"/>
      <c r="I71" s="70"/>
      <c r="J71" s="70"/>
      <c r="K71" s="71">
        <f t="shared" si="15"/>
        <v>0</v>
      </c>
      <c r="L71" s="262">
        <f t="shared" si="16"/>
        <v>0</v>
      </c>
      <c r="M71" s="67" t="str">
        <f>IFERROR(VLOOKUP(L71,【削除・変更不可】標準記録!$M$4:$N$54,2,TRUE()),"-")</f>
        <v>-</v>
      </c>
      <c r="N71" s="182">
        <v>3000</v>
      </c>
      <c r="O71" s="73"/>
      <c r="P71" s="70"/>
      <c r="Q71" s="70"/>
      <c r="R71" s="71">
        <f t="shared" si="17"/>
        <v>0</v>
      </c>
      <c r="S71" s="262">
        <f t="shared" si="18"/>
        <v>0</v>
      </c>
      <c r="T71" s="67" t="str">
        <f>IFERROR(VLOOKUP(S71,【削除・変更不可】標準記録!$P$4:$Q$54,2,TRUE()),"-")</f>
        <v>-</v>
      </c>
      <c r="U71" s="122">
        <f t="shared" si="19"/>
        <v>0</v>
      </c>
      <c r="V71" s="263">
        <f t="shared" si="20"/>
        <v>0</v>
      </c>
      <c r="W71" s="67" t="str">
        <f>IFERROR(VLOOKUP(V71,【削除・変更不可】標準記録!$S$4:$T$54,2,TRUE()),"-")</f>
        <v>-</v>
      </c>
      <c r="X71" s="78"/>
      <c r="Y71" s="312"/>
      <c r="Z71" s="313"/>
      <c r="AA71" s="266" t="s">
        <v>52</v>
      </c>
      <c r="AB71" s="59" t="s">
        <v>52</v>
      </c>
      <c r="AC71" s="128"/>
      <c r="AD71" s="126"/>
    </row>
    <row r="72" spans="1:30" ht="16.5" customHeight="1">
      <c r="A72" s="62">
        <v>13</v>
      </c>
      <c r="B72" s="223" t="s">
        <v>235</v>
      </c>
      <c r="C72" s="64" t="s">
        <v>67</v>
      </c>
      <c r="D72" s="116"/>
      <c r="E72" s="117" t="str">
        <f t="shared" si="14"/>
        <v/>
      </c>
      <c r="F72" s="67">
        <f>DATEDIF(D72,基礎データ!$C$8,"Y")</f>
        <v>127</v>
      </c>
      <c r="G72" s="68">
        <v>400</v>
      </c>
      <c r="H72" s="69"/>
      <c r="I72" s="70"/>
      <c r="J72" s="70"/>
      <c r="K72" s="71">
        <f t="shared" si="15"/>
        <v>0</v>
      </c>
      <c r="L72" s="262">
        <f t="shared" si="16"/>
        <v>0</v>
      </c>
      <c r="M72" s="67" t="str">
        <f>IFERROR(VLOOKUP(L72,【削除・変更不可】標準記録!$M$4:$N$54,2,TRUE()),"-")</f>
        <v>-</v>
      </c>
      <c r="N72" s="182">
        <v>3000</v>
      </c>
      <c r="O72" s="73"/>
      <c r="P72" s="70"/>
      <c r="Q72" s="70"/>
      <c r="R72" s="71">
        <f t="shared" si="17"/>
        <v>0</v>
      </c>
      <c r="S72" s="262">
        <f t="shared" si="18"/>
        <v>0</v>
      </c>
      <c r="T72" s="67" t="str">
        <f>IFERROR(VLOOKUP(S72,【削除・変更不可】標準記録!$P$4:$Q$54,2,TRUE()),"-")</f>
        <v>-</v>
      </c>
      <c r="U72" s="122">
        <f t="shared" si="19"/>
        <v>0</v>
      </c>
      <c r="V72" s="263">
        <f t="shared" si="20"/>
        <v>0</v>
      </c>
      <c r="W72" s="67" t="str">
        <f>IFERROR(VLOOKUP(V72,【削除・変更不可】標準記録!$S$4:$T$54,2,TRUE()),"-")</f>
        <v>-</v>
      </c>
      <c r="X72" s="78"/>
      <c r="Y72" s="312"/>
      <c r="Z72" s="313"/>
      <c r="AA72" s="266" t="s">
        <v>52</v>
      </c>
      <c r="AB72" s="59" t="s">
        <v>52</v>
      </c>
      <c r="AC72" s="125"/>
      <c r="AD72" s="126"/>
    </row>
    <row r="73" spans="1:30" ht="16.5" customHeight="1">
      <c r="A73" s="62">
        <v>14</v>
      </c>
      <c r="B73" s="223" t="s">
        <v>236</v>
      </c>
      <c r="C73" s="64" t="s">
        <v>67</v>
      </c>
      <c r="D73" s="116"/>
      <c r="E73" s="117" t="str">
        <f t="shared" si="14"/>
        <v/>
      </c>
      <c r="F73" s="67">
        <f>DATEDIF(D73,基礎データ!$C$8,"Y")</f>
        <v>127</v>
      </c>
      <c r="G73" s="68">
        <v>400</v>
      </c>
      <c r="H73" s="69"/>
      <c r="I73" s="70"/>
      <c r="J73" s="70"/>
      <c r="K73" s="71">
        <f t="shared" si="15"/>
        <v>0</v>
      </c>
      <c r="L73" s="262">
        <f t="shared" si="16"/>
        <v>0</v>
      </c>
      <c r="M73" s="67" t="str">
        <f>IFERROR(VLOOKUP(L73,【削除・変更不可】標準記録!$M$4:$N$54,2,TRUE()),"-")</f>
        <v>-</v>
      </c>
      <c r="N73" s="182">
        <v>3000</v>
      </c>
      <c r="O73" s="73"/>
      <c r="P73" s="70"/>
      <c r="Q73" s="70"/>
      <c r="R73" s="71">
        <f t="shared" si="17"/>
        <v>0</v>
      </c>
      <c r="S73" s="262">
        <f t="shared" si="18"/>
        <v>0</v>
      </c>
      <c r="T73" s="67" t="str">
        <f>IFERROR(VLOOKUP(S73,【削除・変更不可】標準記録!$P$4:$Q$54,2,TRUE()),"-")</f>
        <v>-</v>
      </c>
      <c r="U73" s="122">
        <f t="shared" si="19"/>
        <v>0</v>
      </c>
      <c r="V73" s="263">
        <f t="shared" si="20"/>
        <v>0</v>
      </c>
      <c r="W73" s="67" t="str">
        <f>IFERROR(VLOOKUP(V73,【削除・変更不可】標準記録!$S$4:$T$54,2,TRUE()),"-")</f>
        <v>-</v>
      </c>
      <c r="X73" s="78"/>
      <c r="Y73" s="312"/>
      <c r="Z73" s="313"/>
      <c r="AA73" s="266" t="s">
        <v>52</v>
      </c>
      <c r="AB73" s="59" t="s">
        <v>52</v>
      </c>
      <c r="AC73" s="128"/>
      <c r="AD73" s="126"/>
    </row>
    <row r="74" spans="1:30" ht="16.5" customHeight="1">
      <c r="A74" s="62">
        <v>15</v>
      </c>
      <c r="B74" s="223" t="s">
        <v>237</v>
      </c>
      <c r="C74" s="64" t="s">
        <v>67</v>
      </c>
      <c r="D74" s="116"/>
      <c r="E74" s="117" t="str">
        <f t="shared" si="14"/>
        <v/>
      </c>
      <c r="F74" s="67">
        <f>DATEDIF(D74,基礎データ!$C$8,"Y")</f>
        <v>127</v>
      </c>
      <c r="G74" s="68">
        <v>400</v>
      </c>
      <c r="H74" s="69"/>
      <c r="I74" s="70"/>
      <c r="J74" s="70"/>
      <c r="K74" s="71">
        <f t="shared" si="15"/>
        <v>0</v>
      </c>
      <c r="L74" s="262">
        <f t="shared" si="16"/>
        <v>0</v>
      </c>
      <c r="M74" s="67" t="str">
        <f>IFERROR(VLOOKUP(L74,【削除・変更不可】標準記録!$M$4:$N$54,2,TRUE()),"-")</f>
        <v>-</v>
      </c>
      <c r="N74" s="182">
        <v>3000</v>
      </c>
      <c r="O74" s="73"/>
      <c r="P74" s="70"/>
      <c r="Q74" s="70"/>
      <c r="R74" s="71">
        <f t="shared" si="17"/>
        <v>0</v>
      </c>
      <c r="S74" s="262">
        <f t="shared" si="18"/>
        <v>0</v>
      </c>
      <c r="T74" s="67" t="str">
        <f>IFERROR(VLOOKUP(S74,【削除・変更不可】標準記録!$P$4:$Q$54,2,TRUE()),"-")</f>
        <v>-</v>
      </c>
      <c r="U74" s="122">
        <f t="shared" si="19"/>
        <v>0</v>
      </c>
      <c r="V74" s="263">
        <f t="shared" si="20"/>
        <v>0</v>
      </c>
      <c r="W74" s="67" t="str">
        <f>IFERROR(VLOOKUP(V74,【削除・変更不可】標準記録!$S$4:$T$54,2,TRUE()),"-")</f>
        <v>-</v>
      </c>
      <c r="X74" s="78"/>
      <c r="Y74" s="312"/>
      <c r="Z74" s="313"/>
      <c r="AA74" s="266" t="s">
        <v>52</v>
      </c>
      <c r="AB74" s="59" t="s">
        <v>52</v>
      </c>
      <c r="AC74" s="125"/>
      <c r="AD74" s="126"/>
    </row>
    <row r="75" spans="1:30" ht="16.5" customHeight="1">
      <c r="A75" s="62">
        <v>16</v>
      </c>
      <c r="B75" s="223" t="s">
        <v>238</v>
      </c>
      <c r="C75" s="64" t="s">
        <v>67</v>
      </c>
      <c r="D75" s="116"/>
      <c r="E75" s="117" t="str">
        <f t="shared" si="14"/>
        <v/>
      </c>
      <c r="F75" s="67">
        <f>DATEDIF(D75,基礎データ!$C$8,"Y")</f>
        <v>127</v>
      </c>
      <c r="G75" s="68">
        <v>400</v>
      </c>
      <c r="H75" s="69"/>
      <c r="I75" s="70"/>
      <c r="J75" s="70"/>
      <c r="K75" s="71">
        <f t="shared" si="15"/>
        <v>0</v>
      </c>
      <c r="L75" s="262">
        <f t="shared" si="16"/>
        <v>0</v>
      </c>
      <c r="M75" s="67" t="str">
        <f>IFERROR(VLOOKUP(L75,【削除・変更不可】標準記録!$M$4:$N$54,2,TRUE()),"-")</f>
        <v>-</v>
      </c>
      <c r="N75" s="182">
        <v>3000</v>
      </c>
      <c r="O75" s="73"/>
      <c r="P75" s="70"/>
      <c r="Q75" s="70"/>
      <c r="R75" s="71">
        <f t="shared" si="17"/>
        <v>0</v>
      </c>
      <c r="S75" s="262">
        <f t="shared" si="18"/>
        <v>0</v>
      </c>
      <c r="T75" s="67" t="str">
        <f>IFERROR(VLOOKUP(S75,【削除・変更不可】標準記録!$P$4:$Q$54,2,TRUE()),"-")</f>
        <v>-</v>
      </c>
      <c r="U75" s="122">
        <f t="shared" si="19"/>
        <v>0</v>
      </c>
      <c r="V75" s="263">
        <f t="shared" si="20"/>
        <v>0</v>
      </c>
      <c r="W75" s="67" t="str">
        <f>IFERROR(VLOOKUP(V75,【削除・変更不可】標準記録!$S$4:$T$54,2,TRUE()),"-")</f>
        <v>-</v>
      </c>
      <c r="X75" s="78"/>
      <c r="Y75" s="312"/>
      <c r="Z75" s="313"/>
      <c r="AA75" s="266" t="s">
        <v>52</v>
      </c>
      <c r="AB75" s="59" t="s">
        <v>52</v>
      </c>
      <c r="AC75" s="125"/>
      <c r="AD75" s="126"/>
    </row>
    <row r="76" spans="1:30" ht="16.5" customHeight="1">
      <c r="A76" s="62">
        <v>17</v>
      </c>
      <c r="B76" s="223" t="s">
        <v>239</v>
      </c>
      <c r="C76" s="64" t="s">
        <v>67</v>
      </c>
      <c r="D76" s="116"/>
      <c r="E76" s="117" t="str">
        <f t="shared" si="14"/>
        <v/>
      </c>
      <c r="F76" s="67">
        <f>DATEDIF(D76,基礎データ!$C$8,"Y")</f>
        <v>127</v>
      </c>
      <c r="G76" s="68">
        <v>400</v>
      </c>
      <c r="H76" s="69"/>
      <c r="I76" s="70"/>
      <c r="J76" s="70"/>
      <c r="K76" s="71">
        <f t="shared" si="15"/>
        <v>0</v>
      </c>
      <c r="L76" s="262">
        <f t="shared" si="16"/>
        <v>0</v>
      </c>
      <c r="M76" s="67" t="str">
        <f>IFERROR(VLOOKUP(L76,【削除・変更不可】標準記録!$M$4:$N$54,2,TRUE()),"-")</f>
        <v>-</v>
      </c>
      <c r="N76" s="182">
        <v>3000</v>
      </c>
      <c r="O76" s="73"/>
      <c r="P76" s="70"/>
      <c r="Q76" s="70"/>
      <c r="R76" s="71">
        <f t="shared" si="17"/>
        <v>0</v>
      </c>
      <c r="S76" s="262">
        <f t="shared" si="18"/>
        <v>0</v>
      </c>
      <c r="T76" s="67" t="str">
        <f>IFERROR(VLOOKUP(S76,【削除・変更不可】標準記録!$P$4:$Q$54,2,TRUE()),"-")</f>
        <v>-</v>
      </c>
      <c r="U76" s="122">
        <f t="shared" si="19"/>
        <v>0</v>
      </c>
      <c r="V76" s="263">
        <f t="shared" si="20"/>
        <v>0</v>
      </c>
      <c r="W76" s="67" t="str">
        <f>IFERROR(VLOOKUP(V76,【削除・変更不可】標準記録!$S$4:$T$54,2,TRUE()),"-")</f>
        <v>-</v>
      </c>
      <c r="X76" s="78"/>
      <c r="Y76" s="312"/>
      <c r="Z76" s="313"/>
      <c r="AA76" s="266" t="s">
        <v>52</v>
      </c>
      <c r="AB76" s="59" t="s">
        <v>52</v>
      </c>
      <c r="AC76" s="125"/>
      <c r="AD76" s="126"/>
    </row>
    <row r="77" spans="1:30" ht="16.5" customHeight="1">
      <c r="A77" s="62">
        <v>18</v>
      </c>
      <c r="B77" s="223" t="s">
        <v>240</v>
      </c>
      <c r="C77" s="64" t="s">
        <v>67</v>
      </c>
      <c r="D77" s="116"/>
      <c r="E77" s="117" t="str">
        <f t="shared" si="14"/>
        <v/>
      </c>
      <c r="F77" s="67">
        <f>DATEDIF(D77,基礎データ!$C$8,"Y")</f>
        <v>127</v>
      </c>
      <c r="G77" s="68">
        <v>400</v>
      </c>
      <c r="H77" s="69"/>
      <c r="I77" s="70"/>
      <c r="J77" s="70"/>
      <c r="K77" s="71">
        <f t="shared" si="15"/>
        <v>0</v>
      </c>
      <c r="L77" s="262">
        <f t="shared" si="16"/>
        <v>0</v>
      </c>
      <c r="M77" s="67" t="str">
        <f>IFERROR(VLOOKUP(L77,【削除・変更不可】標準記録!$M$4:$N$54,2,TRUE()),"-")</f>
        <v>-</v>
      </c>
      <c r="N77" s="182">
        <v>3000</v>
      </c>
      <c r="O77" s="73"/>
      <c r="P77" s="70"/>
      <c r="Q77" s="70"/>
      <c r="R77" s="71">
        <f t="shared" si="17"/>
        <v>0</v>
      </c>
      <c r="S77" s="262">
        <f t="shared" si="18"/>
        <v>0</v>
      </c>
      <c r="T77" s="67" t="str">
        <f>IFERROR(VLOOKUP(S77,【削除・変更不可】標準記録!$P$4:$Q$54,2,TRUE()),"-")</f>
        <v>-</v>
      </c>
      <c r="U77" s="122">
        <f t="shared" si="19"/>
        <v>0</v>
      </c>
      <c r="V77" s="263">
        <f t="shared" si="20"/>
        <v>0</v>
      </c>
      <c r="W77" s="67" t="str">
        <f>IFERROR(VLOOKUP(V77,【削除・変更不可】標準記録!$S$4:$T$54,2,TRUE()),"-")</f>
        <v>-</v>
      </c>
      <c r="X77" s="78"/>
      <c r="Y77" s="312"/>
      <c r="Z77" s="313"/>
      <c r="AA77" s="266" t="s">
        <v>52</v>
      </c>
      <c r="AB77" s="59" t="s">
        <v>52</v>
      </c>
      <c r="AC77" s="128"/>
      <c r="AD77" s="126"/>
    </row>
    <row r="78" spans="1:30" ht="16.5" customHeight="1">
      <c r="A78" s="62">
        <v>19</v>
      </c>
      <c r="B78" s="223" t="s">
        <v>241</v>
      </c>
      <c r="C78" s="64" t="s">
        <v>67</v>
      </c>
      <c r="D78" s="116"/>
      <c r="E78" s="117" t="str">
        <f t="shared" si="14"/>
        <v/>
      </c>
      <c r="F78" s="67">
        <f>DATEDIF(D78,基礎データ!$C$8,"Y")</f>
        <v>127</v>
      </c>
      <c r="G78" s="68">
        <v>400</v>
      </c>
      <c r="H78" s="69"/>
      <c r="I78" s="70"/>
      <c r="J78" s="70"/>
      <c r="K78" s="71">
        <f t="shared" si="15"/>
        <v>0</v>
      </c>
      <c r="L78" s="262">
        <f t="shared" si="16"/>
        <v>0</v>
      </c>
      <c r="M78" s="67" t="str">
        <f>IFERROR(VLOOKUP(L78,【削除・変更不可】標準記録!$M$4:$N$54,2,TRUE()),"-")</f>
        <v>-</v>
      </c>
      <c r="N78" s="182">
        <v>3000</v>
      </c>
      <c r="O78" s="73"/>
      <c r="P78" s="70"/>
      <c r="Q78" s="70"/>
      <c r="R78" s="71">
        <f t="shared" si="17"/>
        <v>0</v>
      </c>
      <c r="S78" s="262">
        <f t="shared" si="18"/>
        <v>0</v>
      </c>
      <c r="T78" s="67" t="str">
        <f>IFERROR(VLOOKUP(S78,【削除・変更不可】標準記録!$P$4:$Q$54,2,TRUE()),"-")</f>
        <v>-</v>
      </c>
      <c r="U78" s="122">
        <f t="shared" si="19"/>
        <v>0</v>
      </c>
      <c r="V78" s="263">
        <f t="shared" si="20"/>
        <v>0</v>
      </c>
      <c r="W78" s="67" t="str">
        <f>IFERROR(VLOOKUP(V78,【削除・変更不可】標準記録!$S$4:$T$54,2,TRUE()),"-")</f>
        <v>-</v>
      </c>
      <c r="X78" s="78"/>
      <c r="Y78" s="312"/>
      <c r="Z78" s="313"/>
      <c r="AA78" s="266" t="s">
        <v>52</v>
      </c>
      <c r="AB78" s="59" t="s">
        <v>52</v>
      </c>
      <c r="AC78" s="125"/>
      <c r="AD78" s="126"/>
    </row>
    <row r="79" spans="1:30" ht="16.5" customHeight="1">
      <c r="A79" s="62">
        <v>20</v>
      </c>
      <c r="B79" s="223" t="s">
        <v>242</v>
      </c>
      <c r="C79" s="64" t="s">
        <v>67</v>
      </c>
      <c r="D79" s="116"/>
      <c r="E79" s="117" t="str">
        <f t="shared" si="14"/>
        <v/>
      </c>
      <c r="F79" s="67">
        <f>DATEDIF(D79,基礎データ!$C$8,"Y")</f>
        <v>127</v>
      </c>
      <c r="G79" s="68">
        <v>400</v>
      </c>
      <c r="H79" s="69"/>
      <c r="I79" s="70"/>
      <c r="J79" s="70"/>
      <c r="K79" s="71">
        <f t="shared" si="15"/>
        <v>0</v>
      </c>
      <c r="L79" s="262">
        <f t="shared" si="16"/>
        <v>0</v>
      </c>
      <c r="M79" s="67" t="str">
        <f>IFERROR(VLOOKUP(L79,【削除・変更不可】標準記録!$M$4:$N$54,2,TRUE()),"-")</f>
        <v>-</v>
      </c>
      <c r="N79" s="182">
        <v>3000</v>
      </c>
      <c r="O79" s="73"/>
      <c r="P79" s="70"/>
      <c r="Q79" s="70"/>
      <c r="R79" s="71">
        <f t="shared" si="17"/>
        <v>0</v>
      </c>
      <c r="S79" s="262">
        <f t="shared" si="18"/>
        <v>0</v>
      </c>
      <c r="T79" s="67" t="str">
        <f>IFERROR(VLOOKUP(S79,【削除・変更不可】標準記録!$P$4:$Q$54,2,TRUE()),"-")</f>
        <v>-</v>
      </c>
      <c r="U79" s="122">
        <f t="shared" si="19"/>
        <v>0</v>
      </c>
      <c r="V79" s="263">
        <f t="shared" si="20"/>
        <v>0</v>
      </c>
      <c r="W79" s="67" t="str">
        <f>IFERROR(VLOOKUP(V79,【削除・変更不可】標準記録!$S$4:$T$54,2,TRUE()),"-")</f>
        <v>-</v>
      </c>
      <c r="X79" s="78"/>
      <c r="Y79" s="312"/>
      <c r="Z79" s="313"/>
      <c r="AA79" s="266" t="s">
        <v>52</v>
      </c>
      <c r="AB79" s="59" t="s">
        <v>52</v>
      </c>
      <c r="AC79" s="128"/>
      <c r="AD79" s="126"/>
    </row>
    <row r="80" spans="1:30" ht="16.5" customHeight="1">
      <c r="A80" s="62">
        <v>21</v>
      </c>
      <c r="B80" s="223" t="s">
        <v>243</v>
      </c>
      <c r="C80" s="64" t="s">
        <v>67</v>
      </c>
      <c r="D80" s="116"/>
      <c r="E80" s="117" t="str">
        <f t="shared" si="14"/>
        <v/>
      </c>
      <c r="F80" s="67">
        <f>DATEDIF(D80,基礎データ!$C$8,"Y")</f>
        <v>127</v>
      </c>
      <c r="G80" s="68">
        <v>400</v>
      </c>
      <c r="H80" s="69"/>
      <c r="I80" s="70"/>
      <c r="J80" s="70"/>
      <c r="K80" s="71">
        <f t="shared" si="15"/>
        <v>0</v>
      </c>
      <c r="L80" s="262">
        <f t="shared" si="16"/>
        <v>0</v>
      </c>
      <c r="M80" s="67" t="str">
        <f>IFERROR(VLOOKUP(L80,【削除・変更不可】標準記録!$M$4:$N$54,2,TRUE()),"-")</f>
        <v>-</v>
      </c>
      <c r="N80" s="182">
        <v>3000</v>
      </c>
      <c r="O80" s="73"/>
      <c r="P80" s="70"/>
      <c r="Q80" s="70"/>
      <c r="R80" s="71">
        <f t="shared" si="17"/>
        <v>0</v>
      </c>
      <c r="S80" s="262">
        <f t="shared" si="18"/>
        <v>0</v>
      </c>
      <c r="T80" s="67" t="str">
        <f>IFERROR(VLOOKUP(S80,【削除・変更不可】標準記録!$P$4:$Q$54,2,TRUE()),"-")</f>
        <v>-</v>
      </c>
      <c r="U80" s="122">
        <f t="shared" si="19"/>
        <v>0</v>
      </c>
      <c r="V80" s="263">
        <f t="shared" si="20"/>
        <v>0</v>
      </c>
      <c r="W80" s="67" t="str">
        <f>IFERROR(VLOOKUP(V80,【削除・変更不可】標準記録!$S$4:$T$54,2,TRUE()),"-")</f>
        <v>-</v>
      </c>
      <c r="X80" s="78"/>
      <c r="Y80" s="312"/>
      <c r="Z80" s="313"/>
      <c r="AA80" s="266" t="s">
        <v>52</v>
      </c>
      <c r="AB80" s="59" t="s">
        <v>52</v>
      </c>
      <c r="AC80" s="289"/>
      <c r="AD80" s="126"/>
    </row>
    <row r="81" spans="1:30" ht="16.5" customHeight="1">
      <c r="A81" s="62">
        <v>22</v>
      </c>
      <c r="B81" s="223" t="s">
        <v>244</v>
      </c>
      <c r="C81" s="64" t="s">
        <v>67</v>
      </c>
      <c r="D81" s="116"/>
      <c r="E81" s="117" t="str">
        <f t="shared" si="14"/>
        <v/>
      </c>
      <c r="F81" s="67">
        <f>DATEDIF(D81,基礎データ!$C$8,"Y")</f>
        <v>127</v>
      </c>
      <c r="G81" s="68">
        <v>400</v>
      </c>
      <c r="H81" s="69"/>
      <c r="I81" s="70"/>
      <c r="J81" s="70"/>
      <c r="K81" s="71">
        <f t="shared" si="15"/>
        <v>0</v>
      </c>
      <c r="L81" s="262">
        <f t="shared" si="16"/>
        <v>0</v>
      </c>
      <c r="M81" s="67" t="str">
        <f>IFERROR(VLOOKUP(L81,【削除・変更不可】標準記録!$M$4:$N$54,2,TRUE()),"-")</f>
        <v>-</v>
      </c>
      <c r="N81" s="182">
        <v>3000</v>
      </c>
      <c r="O81" s="73"/>
      <c r="P81" s="70"/>
      <c r="Q81" s="70"/>
      <c r="R81" s="71">
        <f t="shared" si="17"/>
        <v>0</v>
      </c>
      <c r="S81" s="262">
        <f t="shared" si="18"/>
        <v>0</v>
      </c>
      <c r="T81" s="67" t="str">
        <f>IFERROR(VLOOKUP(S81,【削除・変更不可】標準記録!$P$4:$Q$54,2,TRUE()),"-")</f>
        <v>-</v>
      </c>
      <c r="U81" s="122">
        <f t="shared" si="19"/>
        <v>0</v>
      </c>
      <c r="V81" s="263">
        <f t="shared" si="20"/>
        <v>0</v>
      </c>
      <c r="W81" s="67" t="str">
        <f>IFERROR(VLOOKUP(V81,【削除・変更不可】標準記録!$S$4:$T$54,2,TRUE()),"-")</f>
        <v>-</v>
      </c>
      <c r="X81" s="78"/>
      <c r="Y81" s="312"/>
      <c r="Z81" s="313"/>
      <c r="AA81" s="266" t="s">
        <v>52</v>
      </c>
      <c r="AB81" s="59" t="s">
        <v>52</v>
      </c>
      <c r="AC81" s="289"/>
      <c r="AD81" s="126"/>
    </row>
    <row r="82" spans="1:30" ht="16.5" customHeight="1">
      <c r="A82" s="62">
        <v>23</v>
      </c>
      <c r="B82" s="223" t="s">
        <v>245</v>
      </c>
      <c r="C82" s="64" t="s">
        <v>67</v>
      </c>
      <c r="D82" s="116"/>
      <c r="E82" s="117" t="str">
        <f t="shared" si="14"/>
        <v/>
      </c>
      <c r="F82" s="67">
        <f>DATEDIF(D82,基礎データ!$C$8,"Y")</f>
        <v>127</v>
      </c>
      <c r="G82" s="68">
        <v>400</v>
      </c>
      <c r="H82" s="69"/>
      <c r="I82" s="70"/>
      <c r="J82" s="70"/>
      <c r="K82" s="71">
        <f t="shared" si="15"/>
        <v>0</v>
      </c>
      <c r="L82" s="262">
        <f t="shared" si="16"/>
        <v>0</v>
      </c>
      <c r="M82" s="67" t="str">
        <f>IFERROR(VLOOKUP(L82,【削除・変更不可】標準記録!$M$4:$N$54,2,TRUE()),"-")</f>
        <v>-</v>
      </c>
      <c r="N82" s="182">
        <v>3000</v>
      </c>
      <c r="O82" s="73"/>
      <c r="P82" s="70"/>
      <c r="Q82" s="70"/>
      <c r="R82" s="71">
        <f t="shared" si="17"/>
        <v>0</v>
      </c>
      <c r="S82" s="262">
        <f t="shared" si="18"/>
        <v>0</v>
      </c>
      <c r="T82" s="67" t="str">
        <f>IFERROR(VLOOKUP(S82,【削除・変更不可】標準記録!$P$4:$Q$54,2,TRUE()),"-")</f>
        <v>-</v>
      </c>
      <c r="U82" s="122">
        <f t="shared" si="19"/>
        <v>0</v>
      </c>
      <c r="V82" s="263">
        <f t="shared" si="20"/>
        <v>0</v>
      </c>
      <c r="W82" s="67" t="str">
        <f>IFERROR(VLOOKUP(V82,【削除・変更不可】標準記録!$S$4:$T$54,2,TRUE()),"-")</f>
        <v>-</v>
      </c>
      <c r="X82" s="78"/>
      <c r="Y82" s="312"/>
      <c r="Z82" s="313"/>
      <c r="AA82" s="266" t="s">
        <v>52</v>
      </c>
      <c r="AB82" s="59" t="s">
        <v>52</v>
      </c>
      <c r="AC82" s="289"/>
      <c r="AD82" s="126"/>
    </row>
    <row r="83" spans="1:30" ht="16.5" customHeight="1">
      <c r="A83" s="62">
        <v>24</v>
      </c>
      <c r="B83" s="223" t="s">
        <v>246</v>
      </c>
      <c r="C83" s="64" t="s">
        <v>67</v>
      </c>
      <c r="D83" s="116"/>
      <c r="E83" s="117" t="str">
        <f t="shared" si="14"/>
        <v/>
      </c>
      <c r="F83" s="67">
        <f>DATEDIF(D83,基礎データ!$C$8,"Y")</f>
        <v>127</v>
      </c>
      <c r="G83" s="68">
        <v>400</v>
      </c>
      <c r="H83" s="69"/>
      <c r="I83" s="70"/>
      <c r="J83" s="70"/>
      <c r="K83" s="71">
        <f t="shared" si="15"/>
        <v>0</v>
      </c>
      <c r="L83" s="262">
        <f t="shared" si="16"/>
        <v>0</v>
      </c>
      <c r="M83" s="67" t="str">
        <f>IFERROR(VLOOKUP(L83,【削除・変更不可】標準記録!$M$4:$N$54,2,TRUE()),"-")</f>
        <v>-</v>
      </c>
      <c r="N83" s="182">
        <v>3000</v>
      </c>
      <c r="O83" s="73"/>
      <c r="P83" s="70"/>
      <c r="Q83" s="70"/>
      <c r="R83" s="71">
        <f t="shared" si="17"/>
        <v>0</v>
      </c>
      <c r="S83" s="262">
        <f t="shared" si="18"/>
        <v>0</v>
      </c>
      <c r="T83" s="67" t="str">
        <f>IFERROR(VLOOKUP(S83,【削除・変更不可】標準記録!$P$4:$Q$54,2,TRUE()),"-")</f>
        <v>-</v>
      </c>
      <c r="U83" s="122">
        <f t="shared" si="19"/>
        <v>0</v>
      </c>
      <c r="V83" s="263">
        <f t="shared" si="20"/>
        <v>0</v>
      </c>
      <c r="W83" s="67" t="str">
        <f>IFERROR(VLOOKUP(V83,【削除・変更不可】標準記録!$S$4:$T$54,2,TRUE()),"-")</f>
        <v>-</v>
      </c>
      <c r="X83" s="78"/>
      <c r="Y83" s="312"/>
      <c r="Z83" s="313"/>
      <c r="AA83" s="266" t="s">
        <v>52</v>
      </c>
      <c r="AB83" s="59" t="s">
        <v>52</v>
      </c>
      <c r="AC83" s="289"/>
      <c r="AD83" s="126"/>
    </row>
    <row r="84" spans="1:30" ht="16.5" customHeight="1">
      <c r="A84" s="62">
        <v>25</v>
      </c>
      <c r="B84" s="223" t="s">
        <v>247</v>
      </c>
      <c r="C84" s="64" t="s">
        <v>67</v>
      </c>
      <c r="D84" s="116"/>
      <c r="E84" s="117" t="str">
        <f t="shared" si="14"/>
        <v/>
      </c>
      <c r="F84" s="67">
        <f>DATEDIF(D84,基礎データ!$C$8,"Y")</f>
        <v>127</v>
      </c>
      <c r="G84" s="68">
        <v>400</v>
      </c>
      <c r="H84" s="69"/>
      <c r="I84" s="70"/>
      <c r="J84" s="70"/>
      <c r="K84" s="71">
        <f t="shared" si="15"/>
        <v>0</v>
      </c>
      <c r="L84" s="262">
        <f t="shared" si="16"/>
        <v>0</v>
      </c>
      <c r="M84" s="67" t="str">
        <f>IFERROR(VLOOKUP(L84,【削除・変更不可】標準記録!$M$4:$N$54,2,TRUE()),"-")</f>
        <v>-</v>
      </c>
      <c r="N84" s="182">
        <v>3000</v>
      </c>
      <c r="O84" s="73"/>
      <c r="P84" s="70"/>
      <c r="Q84" s="70"/>
      <c r="R84" s="71">
        <f t="shared" si="17"/>
        <v>0</v>
      </c>
      <c r="S84" s="262">
        <f t="shared" si="18"/>
        <v>0</v>
      </c>
      <c r="T84" s="67" t="str">
        <f>IFERROR(VLOOKUP(S84,【削除・変更不可】標準記録!$P$4:$Q$54,2,TRUE()),"-")</f>
        <v>-</v>
      </c>
      <c r="U84" s="122">
        <f t="shared" si="19"/>
        <v>0</v>
      </c>
      <c r="V84" s="263">
        <f t="shared" si="20"/>
        <v>0</v>
      </c>
      <c r="W84" s="67" t="str">
        <f>IFERROR(VLOOKUP(V84,【削除・変更不可】標準記録!$S$4:$T$54,2,TRUE()),"-")</f>
        <v>-</v>
      </c>
      <c r="X84" s="78"/>
      <c r="Y84" s="264"/>
      <c r="Z84" s="265"/>
      <c r="AA84" s="266" t="s">
        <v>52</v>
      </c>
      <c r="AB84" s="59" t="s">
        <v>52</v>
      </c>
      <c r="AC84" s="289"/>
      <c r="AD84" s="126"/>
    </row>
    <row r="85" spans="1:30" ht="16.5" customHeight="1">
      <c r="A85" s="181"/>
      <c r="B85" s="223"/>
      <c r="C85" s="129"/>
      <c r="D85" s="314"/>
      <c r="E85" s="315"/>
      <c r="F85" s="233"/>
      <c r="G85" s="68"/>
      <c r="H85" s="69"/>
      <c r="I85" s="70"/>
      <c r="J85" s="70"/>
      <c r="K85" s="131"/>
      <c r="L85" s="316"/>
      <c r="M85" s="317"/>
      <c r="N85" s="318"/>
      <c r="O85" s="73"/>
      <c r="P85" s="70"/>
      <c r="Q85" s="70"/>
      <c r="R85" s="131"/>
      <c r="S85" s="316"/>
      <c r="T85" s="319"/>
      <c r="U85" s="320"/>
      <c r="V85" s="321"/>
      <c r="W85" s="223"/>
      <c r="X85" s="78"/>
      <c r="Y85" s="312"/>
      <c r="Z85" s="313"/>
      <c r="AA85" s="322"/>
      <c r="AB85" s="289"/>
      <c r="AC85" s="289"/>
      <c r="AD85" s="126"/>
    </row>
    <row r="86" spans="1:30" ht="16.5" customHeight="1">
      <c r="A86" s="137"/>
      <c r="B86" s="138"/>
      <c r="C86" s="323"/>
      <c r="D86" s="324"/>
      <c r="E86" s="325"/>
      <c r="F86" s="142"/>
      <c r="G86" s="143"/>
      <c r="H86" s="144"/>
      <c r="I86" s="145"/>
      <c r="J86" s="145"/>
      <c r="K86" s="146"/>
      <c r="L86" s="326"/>
      <c r="M86" s="327"/>
      <c r="N86" s="138"/>
      <c r="O86" s="149"/>
      <c r="P86" s="145"/>
      <c r="Q86" s="145"/>
      <c r="R86" s="146"/>
      <c r="S86" s="326"/>
      <c r="T86" s="298"/>
      <c r="U86" s="328"/>
      <c r="V86" s="297"/>
      <c r="W86" s="138"/>
      <c r="X86" s="153"/>
      <c r="Y86" s="329"/>
      <c r="Z86" s="330"/>
      <c r="AA86" s="331"/>
      <c r="AB86" s="332"/>
      <c r="AC86" s="332"/>
      <c r="AD86" s="157"/>
    </row>
    <row r="88" spans="1:30" ht="16.5" customHeight="1">
      <c r="A88" s="17"/>
      <c r="D88" s="17"/>
      <c r="E88" s="17"/>
      <c r="F88" s="17"/>
      <c r="G88" s="17"/>
      <c r="L88" s="17"/>
      <c r="S88" s="17"/>
      <c r="T88" s="17"/>
      <c r="U88" s="17"/>
      <c r="V88" s="17"/>
    </row>
  </sheetData>
  <mergeCells count="13">
    <mergeCell ref="A4:B4"/>
    <mergeCell ref="H4:J4"/>
    <mergeCell ref="O4:Q4"/>
    <mergeCell ref="G2:L2"/>
    <mergeCell ref="N2:S2"/>
    <mergeCell ref="W2:W3"/>
    <mergeCell ref="X2:X3"/>
    <mergeCell ref="AA2:AD2"/>
    <mergeCell ref="A2:A3"/>
    <mergeCell ref="B2:B3"/>
    <mergeCell ref="C2:C3"/>
    <mergeCell ref="D2:D3"/>
    <mergeCell ref="F2:F3"/>
  </mergeCells>
  <phoneticPr fontId="48"/>
  <dataValidations count="3">
    <dataValidation type="list" allowBlank="1" showInputMessage="1" showErrorMessage="1" sqref="C60:C84" xr:uid="{00000000-0002-0000-0200-000000000000}">
      <formula1>"女"</formula1>
      <formula2>0</formula2>
    </dataValidation>
    <dataValidation type="list" allowBlank="1" showInputMessage="1" showErrorMessage="1" sqref="C5" xr:uid="{00000000-0002-0000-0200-000001000000}">
      <formula1>"男,女"</formula1>
      <formula2>0</formula2>
    </dataValidation>
    <dataValidation type="list" allowBlank="1" showInputMessage="1" showErrorMessage="1" sqref="G5 G7:G86" xr:uid="{00000000-0002-0000-0200-000002000000}">
      <formula1>"50m,100m,200m,400m"</formula1>
      <formula2>0</formula2>
    </dataValidation>
  </dataValidations>
  <pageMargins left="0.75" right="0.75" top="1" bottom="1" header="0.511811023622047" footer="0.511811023622047"/>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R234"/>
  <sheetViews>
    <sheetView zoomScale="90" zoomScaleNormal="90" workbookViewId="0"/>
  </sheetViews>
  <sheetFormatPr defaultColWidth="12.875" defaultRowHeight="13.5"/>
  <cols>
    <col min="1" max="1" width="4.625" style="1" customWidth="1"/>
    <col min="2" max="2" width="16.875" style="333" customWidth="1"/>
    <col min="3" max="4" width="6" style="334" customWidth="1"/>
    <col min="5" max="5" width="6" style="333" customWidth="1"/>
    <col min="6" max="6" width="11.625" style="333" customWidth="1"/>
    <col min="7" max="7" width="12.875" style="335"/>
    <col min="8" max="8" width="7.875" style="333" customWidth="1"/>
    <col min="9" max="9" width="12.875" style="335"/>
    <col min="10" max="11" width="7.875" style="333" customWidth="1"/>
    <col min="12" max="12" width="8.5" style="333" customWidth="1"/>
    <col min="13" max="13" width="8" style="1" customWidth="1"/>
    <col min="14" max="14" width="5.625" style="1" hidden="1" customWidth="1"/>
    <col min="15" max="15" width="7.125" style="1" customWidth="1"/>
    <col min="16" max="16" width="28" style="1" customWidth="1"/>
    <col min="17" max="17" width="2.5" style="1" customWidth="1"/>
    <col min="18" max="18" width="14" style="333" customWidth="1"/>
  </cols>
  <sheetData>
    <row r="1" spans="1:18" ht="25.5" customHeight="1">
      <c r="A1" s="336"/>
      <c r="B1" s="336"/>
      <c r="C1" s="336"/>
      <c r="D1" s="336"/>
      <c r="E1" s="437" t="s">
        <v>248</v>
      </c>
      <c r="F1" s="437"/>
      <c r="G1" s="437"/>
      <c r="H1" s="437"/>
      <c r="I1" s="338" t="s">
        <v>249</v>
      </c>
      <c r="J1" s="339">
        <f>基礎データ!C5</f>
        <v>0</v>
      </c>
      <c r="K1" s="339"/>
      <c r="L1" s="337" t="s">
        <v>250</v>
      </c>
      <c r="N1" s="336"/>
      <c r="O1" s="336"/>
      <c r="P1" s="336"/>
    </row>
    <row r="2" spans="1:18" ht="18.75" customHeight="1">
      <c r="A2" s="340"/>
      <c r="B2" s="341" t="s">
        <v>251</v>
      </c>
      <c r="C2" s="438">
        <f>基礎データ!C4</f>
        <v>46388</v>
      </c>
      <c r="D2" s="438"/>
      <c r="E2" s="438"/>
      <c r="F2" s="438"/>
      <c r="H2" s="341" t="s">
        <v>17</v>
      </c>
      <c r="I2" s="342" t="str">
        <f>(基礎データ!C12)&amp;"℃"</f>
        <v>℃</v>
      </c>
      <c r="J2" s="341" t="s">
        <v>15</v>
      </c>
      <c r="K2" s="439" t="str">
        <f>(基礎データ!C11)&amp;"℃"</f>
        <v>℃</v>
      </c>
      <c r="L2" s="439"/>
      <c r="M2" s="341" t="s">
        <v>252</v>
      </c>
      <c r="N2" s="440">
        <f>基礎データ!C13</f>
        <v>0</v>
      </c>
      <c r="O2" s="440"/>
    </row>
    <row r="3" spans="1:18" ht="18.75" customHeight="1">
      <c r="A3" s="340"/>
      <c r="B3" s="341" t="s">
        <v>3</v>
      </c>
      <c r="C3" s="440">
        <f>基礎データ!C5</f>
        <v>0</v>
      </c>
      <c r="D3" s="440"/>
      <c r="E3" s="440"/>
      <c r="F3" s="440"/>
      <c r="G3" s="335" t="s">
        <v>253</v>
      </c>
      <c r="H3" s="440">
        <f>基礎データ!C6</f>
        <v>0</v>
      </c>
      <c r="I3" s="440"/>
      <c r="J3" s="440"/>
      <c r="K3" s="333" t="s">
        <v>254</v>
      </c>
      <c r="L3" s="440">
        <f>基礎データ!C7</f>
        <v>0</v>
      </c>
      <c r="M3" s="440"/>
      <c r="N3" s="440"/>
      <c r="O3" s="333"/>
      <c r="P3" s="333"/>
    </row>
    <row r="5" spans="1:18" ht="17.25" customHeight="1">
      <c r="A5" s="343" t="s">
        <v>255</v>
      </c>
      <c r="B5" s="344"/>
      <c r="C5" s="345"/>
      <c r="D5" s="345"/>
      <c r="E5" s="344"/>
      <c r="F5" s="344"/>
      <c r="G5" s="346"/>
      <c r="H5" s="344"/>
      <c r="I5" s="346"/>
      <c r="J5" s="344"/>
      <c r="K5" s="344"/>
      <c r="L5" s="344"/>
      <c r="M5" s="344"/>
      <c r="N5" s="344"/>
      <c r="O5" s="344"/>
      <c r="P5" s="347"/>
      <c r="R5" s="348"/>
    </row>
    <row r="6" spans="1:18">
      <c r="A6" s="5"/>
      <c r="B6" s="349" t="s">
        <v>22</v>
      </c>
      <c r="C6" s="350" t="s">
        <v>23</v>
      </c>
      <c r="D6" s="351" t="s">
        <v>256</v>
      </c>
      <c r="E6" s="349" t="s">
        <v>25</v>
      </c>
      <c r="F6" s="349" t="s">
        <v>30</v>
      </c>
      <c r="G6" s="352" t="s">
        <v>26</v>
      </c>
      <c r="H6" s="349" t="s">
        <v>38</v>
      </c>
      <c r="I6" s="352" t="s">
        <v>27</v>
      </c>
      <c r="J6" s="349" t="s">
        <v>38</v>
      </c>
      <c r="K6" s="441" t="s">
        <v>257</v>
      </c>
      <c r="L6" s="441"/>
      <c r="M6" s="349" t="s">
        <v>29</v>
      </c>
      <c r="N6" s="353" t="s">
        <v>258</v>
      </c>
      <c r="O6" s="353" t="s">
        <v>259</v>
      </c>
      <c r="P6" s="354" t="s">
        <v>260</v>
      </c>
      <c r="R6" s="355" t="s">
        <v>261</v>
      </c>
    </row>
    <row r="7" spans="1:18">
      <c r="A7" s="5">
        <f>'15歳以下記録入力'!A21</f>
        <v>1</v>
      </c>
      <c r="B7" s="349" t="str">
        <f>'15歳以下記録入力'!B21</f>
        <v>U8　1</v>
      </c>
      <c r="C7" s="349" t="str">
        <f>'15歳以下記録入力'!C21</f>
        <v>女</v>
      </c>
      <c r="D7" s="349" t="str">
        <f>'15歳以下記録入力'!E21</f>
        <v/>
      </c>
      <c r="E7" s="356">
        <f>'15歳以下記録入力'!F21</f>
        <v>127</v>
      </c>
      <c r="F7" s="349">
        <f>'15歳以下記録入力'!X21</f>
        <v>0</v>
      </c>
      <c r="G7" s="352">
        <f>'15歳以下記録入力'!K21</f>
        <v>0</v>
      </c>
      <c r="H7" s="349" t="str">
        <f>'15歳以下記録入力'!M21</f>
        <v>-</v>
      </c>
      <c r="I7" s="352">
        <f>'15歳以下記録入力'!R21</f>
        <v>0</v>
      </c>
      <c r="J7" s="349" t="str">
        <f>'15歳以下記録入力'!T21</f>
        <v>-</v>
      </c>
      <c r="K7" s="442">
        <f>'15歳以下記録入力'!U21</f>
        <v>0</v>
      </c>
      <c r="L7" s="442"/>
      <c r="M7" s="349" t="str">
        <f>'15歳以下記録入力'!W21</f>
        <v>-</v>
      </c>
      <c r="N7" s="349" t="str">
        <f>IF('15歳以下記録入力'!AA8="","",VLOOKUP(B7,'15歳以下記録入力'!$B$8:$AC$128,26,FALSE()))</f>
        <v>-</v>
      </c>
      <c r="O7" s="349" t="str">
        <f>IF('15歳以下記録入力'!AB21="","",VLOOKUP(B7,'15歳以下記録入力'!$B$8:$AC$128,27,FALSE()))</f>
        <v>-</v>
      </c>
      <c r="P7" s="357" t="str">
        <f>IF('15歳以下記録入力'!AC21="","",VLOOKUP(B7,'15歳以下記録入力'!$B$8:$AC$128,25,FALSE()))</f>
        <v/>
      </c>
      <c r="R7" s="358">
        <f>'15歳以下記録入力'!Y21</f>
        <v>0</v>
      </c>
    </row>
    <row r="8" spans="1:18">
      <c r="A8" s="5">
        <f>'15歳以下記録入力'!A22</f>
        <v>2</v>
      </c>
      <c r="B8" s="349" t="str">
        <f>'15歳以下記録入力'!B22</f>
        <v>U8　2</v>
      </c>
      <c r="C8" s="349" t="str">
        <f>'15歳以下記録入力'!C22</f>
        <v>女</v>
      </c>
      <c r="D8" s="349" t="str">
        <f>'15歳以下記録入力'!E22</f>
        <v/>
      </c>
      <c r="E8" s="356">
        <f>'15歳以下記録入力'!F22</f>
        <v>127</v>
      </c>
      <c r="F8" s="349">
        <f>'15歳以下記録入力'!X22</f>
        <v>0</v>
      </c>
      <c r="G8" s="352">
        <f>'15歳以下記録入力'!K22</f>
        <v>0</v>
      </c>
      <c r="H8" s="349" t="str">
        <f>'15歳以下記録入力'!M22</f>
        <v>-</v>
      </c>
      <c r="I8" s="352">
        <f>'15歳以下記録入力'!R22</f>
        <v>0</v>
      </c>
      <c r="J8" s="349" t="str">
        <f>'15歳以下記録入力'!T22</f>
        <v>-</v>
      </c>
      <c r="K8" s="442">
        <f>'15歳以下記録入力'!U22</f>
        <v>0</v>
      </c>
      <c r="L8" s="442"/>
      <c r="M8" s="349" t="str">
        <f>'15歳以下記録入力'!W22</f>
        <v>-</v>
      </c>
      <c r="N8" s="349" t="str">
        <f>IF('15歳以下記録入力'!AA9="","",VLOOKUP(B8,'15歳以下記録入力'!$B$8:$AC$128,26,FALSE()))</f>
        <v>-</v>
      </c>
      <c r="O8" s="349" t="str">
        <f>IF('15歳以下記録入力'!AB22="","",VLOOKUP(B8,'15歳以下記録入力'!$B$8:$AC$128,27,FALSE()))</f>
        <v>-</v>
      </c>
      <c r="P8" s="357" t="str">
        <f>IF('15歳以下記録入力'!AC22="","",VLOOKUP(B8,'15歳以下記録入力'!$B$8:$AC$128,25,FALSE()))</f>
        <v/>
      </c>
      <c r="R8" s="358">
        <f>'15歳以下記録入力'!Y22</f>
        <v>0</v>
      </c>
    </row>
    <row r="9" spans="1:18">
      <c r="A9" s="5">
        <f>'15歳以下記録入力'!A23</f>
        <v>3</v>
      </c>
      <c r="B9" s="349" t="str">
        <f>'15歳以下記録入力'!B23</f>
        <v>U8　3</v>
      </c>
      <c r="C9" s="349" t="str">
        <f>'15歳以下記録入力'!C23</f>
        <v>女</v>
      </c>
      <c r="D9" s="349" t="str">
        <f>'15歳以下記録入力'!E23</f>
        <v/>
      </c>
      <c r="E9" s="356">
        <f>'15歳以下記録入力'!F23</f>
        <v>127</v>
      </c>
      <c r="F9" s="349">
        <f>'15歳以下記録入力'!X23</f>
        <v>0</v>
      </c>
      <c r="G9" s="352">
        <f>'15歳以下記録入力'!K23</f>
        <v>0</v>
      </c>
      <c r="H9" s="349" t="str">
        <f>'15歳以下記録入力'!M23</f>
        <v>-</v>
      </c>
      <c r="I9" s="352">
        <f>'15歳以下記録入力'!R23</f>
        <v>0</v>
      </c>
      <c r="J9" s="349" t="str">
        <f>'15歳以下記録入力'!T23</f>
        <v>-</v>
      </c>
      <c r="K9" s="442">
        <f>'15歳以下記録入力'!U23</f>
        <v>0</v>
      </c>
      <c r="L9" s="442"/>
      <c r="M9" s="349" t="str">
        <f>'15歳以下記録入力'!W23</f>
        <v>-</v>
      </c>
      <c r="N9" s="349" t="str">
        <f>IF('15歳以下記録入力'!AA10="","",VLOOKUP(B9,'15歳以下記録入力'!$B$8:$AC$128,26,FALSE()))</f>
        <v>-</v>
      </c>
      <c r="O9" s="349" t="str">
        <f>IF('15歳以下記録入力'!AB23="","",VLOOKUP(B9,'15歳以下記録入力'!$B$8:$AC$128,27,FALSE()))</f>
        <v>-</v>
      </c>
      <c r="P9" s="357" t="str">
        <f>IF('15歳以下記録入力'!AC23="","",VLOOKUP(B9,'15歳以下記録入力'!$B$8:$AC$128,25,FALSE()))</f>
        <v/>
      </c>
      <c r="R9" s="358">
        <f>'15歳以下記録入力'!Y23</f>
        <v>0</v>
      </c>
    </row>
    <row r="10" spans="1:18">
      <c r="A10" s="5">
        <f>'15歳以下記録入力'!A24</f>
        <v>4</v>
      </c>
      <c r="B10" s="349" t="str">
        <f>'15歳以下記録入力'!B24</f>
        <v>U8　4</v>
      </c>
      <c r="C10" s="349" t="str">
        <f>'15歳以下記録入力'!C24</f>
        <v>女</v>
      </c>
      <c r="D10" s="349" t="str">
        <f>'15歳以下記録入力'!E24</f>
        <v/>
      </c>
      <c r="E10" s="356">
        <f>'15歳以下記録入力'!F24</f>
        <v>127</v>
      </c>
      <c r="F10" s="349">
        <f>'15歳以下記録入力'!X24</f>
        <v>0</v>
      </c>
      <c r="G10" s="352">
        <f>'15歳以下記録入力'!K24</f>
        <v>0</v>
      </c>
      <c r="H10" s="349" t="str">
        <f>'15歳以下記録入力'!M24</f>
        <v>-</v>
      </c>
      <c r="I10" s="352">
        <f>'15歳以下記録入力'!R24</f>
        <v>0</v>
      </c>
      <c r="J10" s="349" t="str">
        <f>'15歳以下記録入力'!T24</f>
        <v>-</v>
      </c>
      <c r="K10" s="442">
        <f>'15歳以下記録入力'!U24</f>
        <v>0</v>
      </c>
      <c r="L10" s="442"/>
      <c r="M10" s="349" t="str">
        <f>'15歳以下記録入力'!W24</f>
        <v>-</v>
      </c>
      <c r="N10" s="349" t="str">
        <f>IF('15歳以下記録入力'!AA11="","",VLOOKUP(B10,'15歳以下記録入力'!$B$8:$AC$128,26,FALSE()))</f>
        <v>-</v>
      </c>
      <c r="O10" s="349" t="str">
        <f>IF('15歳以下記録入力'!AB24="","",VLOOKUP(B10,'15歳以下記録入力'!$B$8:$AC$128,27,FALSE()))</f>
        <v>-</v>
      </c>
      <c r="P10" s="357" t="str">
        <f>IF('15歳以下記録入力'!AC24="","",VLOOKUP(B10,'15歳以下記録入力'!$B$8:$AC$128,25,FALSE()))</f>
        <v/>
      </c>
      <c r="R10" s="358">
        <f>'15歳以下記録入力'!Y24</f>
        <v>0</v>
      </c>
    </row>
    <row r="11" spans="1:18">
      <c r="A11" s="5">
        <f>'15歳以下記録入力'!A25</f>
        <v>5</v>
      </c>
      <c r="B11" s="349" t="str">
        <f>'15歳以下記録入力'!B25</f>
        <v>U8　5</v>
      </c>
      <c r="C11" s="349" t="str">
        <f>'15歳以下記録入力'!C25</f>
        <v>女</v>
      </c>
      <c r="D11" s="349" t="str">
        <f>'15歳以下記録入力'!E25</f>
        <v/>
      </c>
      <c r="E11" s="356">
        <f>'15歳以下記録入力'!F25</f>
        <v>127</v>
      </c>
      <c r="F11" s="349">
        <f>'15歳以下記録入力'!X25</f>
        <v>0</v>
      </c>
      <c r="G11" s="352">
        <f>'15歳以下記録入力'!K25</f>
        <v>0</v>
      </c>
      <c r="H11" s="349" t="str">
        <f>'15歳以下記録入力'!M25</f>
        <v>-</v>
      </c>
      <c r="I11" s="352">
        <f>'15歳以下記録入力'!R25</f>
        <v>0</v>
      </c>
      <c r="J11" s="349" t="str">
        <f>'15歳以下記録入力'!T25</f>
        <v>-</v>
      </c>
      <c r="K11" s="442">
        <f>'15歳以下記録入力'!U25</f>
        <v>0</v>
      </c>
      <c r="L11" s="442"/>
      <c r="M11" s="349" t="str">
        <f>'15歳以下記録入力'!W25</f>
        <v>-</v>
      </c>
      <c r="N11" s="349" t="str">
        <f>IF('15歳以下記録入力'!AA12="","",VLOOKUP(B11,'15歳以下記録入力'!$B$8:$AC$128,26,FALSE()))</f>
        <v>-</v>
      </c>
      <c r="O11" s="349" t="str">
        <f>IF('15歳以下記録入力'!AB25="","",VLOOKUP(B11,'15歳以下記録入力'!$B$8:$AC$128,27,FALSE()))</f>
        <v>-</v>
      </c>
      <c r="P11" s="357" t="str">
        <f>IF('15歳以下記録入力'!AC25="","",VLOOKUP(B11,'15歳以下記録入力'!$B$8:$AC$128,25,FALSE()))</f>
        <v/>
      </c>
      <c r="R11" s="358">
        <f>'15歳以下記録入力'!Y25</f>
        <v>0</v>
      </c>
    </row>
    <row r="12" spans="1:18">
      <c r="A12" s="5">
        <f>'15歳以下記録入力'!A26</f>
        <v>6</v>
      </c>
      <c r="B12" s="349" t="str">
        <f>'15歳以下記録入力'!B26</f>
        <v>U8　6</v>
      </c>
      <c r="C12" s="349" t="str">
        <f>'15歳以下記録入力'!C26</f>
        <v>女</v>
      </c>
      <c r="D12" s="349" t="str">
        <f>'15歳以下記録入力'!E26</f>
        <v/>
      </c>
      <c r="E12" s="356">
        <f>'15歳以下記録入力'!F26</f>
        <v>127</v>
      </c>
      <c r="F12" s="349">
        <f>'15歳以下記録入力'!X26</f>
        <v>0</v>
      </c>
      <c r="G12" s="352">
        <f>'15歳以下記録入力'!K26</f>
        <v>0</v>
      </c>
      <c r="H12" s="349" t="str">
        <f>'15歳以下記録入力'!M26</f>
        <v>-</v>
      </c>
      <c r="I12" s="352">
        <f>'15歳以下記録入力'!R26</f>
        <v>0</v>
      </c>
      <c r="J12" s="349" t="str">
        <f>'15歳以下記録入力'!T26</f>
        <v>-</v>
      </c>
      <c r="K12" s="442">
        <f>'15歳以下記録入力'!U26</f>
        <v>0</v>
      </c>
      <c r="L12" s="442"/>
      <c r="M12" s="349" t="str">
        <f>'15歳以下記録入力'!W26</f>
        <v>-</v>
      </c>
      <c r="N12" s="349" t="str">
        <f>IF('15歳以下記録入力'!AA13="","",VLOOKUP(B12,'15歳以下記録入力'!$B$8:$AC$128,26,FALSE()))</f>
        <v>-</v>
      </c>
      <c r="O12" s="349" t="str">
        <f>IF('15歳以下記録入力'!AB26="","",VLOOKUP(B12,'15歳以下記録入力'!$B$8:$AC$128,27,FALSE()))</f>
        <v>-</v>
      </c>
      <c r="P12" s="357" t="str">
        <f>IF('15歳以下記録入力'!AC26="","",VLOOKUP(B12,'15歳以下記録入力'!$B$8:$AC$128,25,FALSE()))</f>
        <v/>
      </c>
      <c r="R12" s="358">
        <f>'15歳以下記録入力'!Y26</f>
        <v>0</v>
      </c>
    </row>
    <row r="13" spans="1:18">
      <c r="A13" s="5">
        <f>'15歳以下記録入力'!A27</f>
        <v>7</v>
      </c>
      <c r="B13" s="349" t="str">
        <f>'15歳以下記録入力'!B27</f>
        <v>U8　7</v>
      </c>
      <c r="C13" s="349" t="str">
        <f>'15歳以下記録入力'!C27</f>
        <v>女</v>
      </c>
      <c r="D13" s="349" t="str">
        <f>'15歳以下記録入力'!E27</f>
        <v/>
      </c>
      <c r="E13" s="356">
        <f>'15歳以下記録入力'!F27</f>
        <v>127</v>
      </c>
      <c r="F13" s="349">
        <f>'15歳以下記録入力'!X27</f>
        <v>0</v>
      </c>
      <c r="G13" s="352">
        <f>'15歳以下記録入力'!K27</f>
        <v>0</v>
      </c>
      <c r="H13" s="349" t="str">
        <f>'15歳以下記録入力'!M27</f>
        <v>-</v>
      </c>
      <c r="I13" s="352">
        <f>'15歳以下記録入力'!R27</f>
        <v>0</v>
      </c>
      <c r="J13" s="349" t="str">
        <f>'15歳以下記録入力'!T27</f>
        <v>-</v>
      </c>
      <c r="K13" s="442">
        <f>'15歳以下記録入力'!U27</f>
        <v>0</v>
      </c>
      <c r="L13" s="442"/>
      <c r="M13" s="349" t="str">
        <f>'15歳以下記録入力'!W27</f>
        <v>-</v>
      </c>
      <c r="N13" s="349" t="str">
        <f>IF('15歳以下記録入力'!AA14="","",VLOOKUP(B13,'15歳以下記録入力'!$B$8:$AC$128,26,FALSE()))</f>
        <v>-</v>
      </c>
      <c r="O13" s="349" t="str">
        <f>IF('15歳以下記録入力'!AB27="","",VLOOKUP(B13,'15歳以下記録入力'!$B$8:$AC$128,27,FALSE()))</f>
        <v>-</v>
      </c>
      <c r="P13" s="357" t="str">
        <f>IF('15歳以下記録入力'!AC27="","",VLOOKUP(B13,'15歳以下記録入力'!$B$8:$AC$128,25,FALSE()))</f>
        <v/>
      </c>
      <c r="R13" s="358">
        <f>'15歳以下記録入力'!Y27</f>
        <v>0</v>
      </c>
    </row>
    <row r="14" spans="1:18">
      <c r="A14" s="5">
        <f>'15歳以下記録入力'!A28</f>
        <v>8</v>
      </c>
      <c r="B14" s="349" t="str">
        <f>'15歳以下記録入力'!B28</f>
        <v>U8　8</v>
      </c>
      <c r="C14" s="349" t="str">
        <f>'15歳以下記録入力'!C28</f>
        <v>女</v>
      </c>
      <c r="D14" s="349" t="str">
        <f>'15歳以下記録入力'!E28</f>
        <v/>
      </c>
      <c r="E14" s="356">
        <f>'15歳以下記録入力'!F28</f>
        <v>127</v>
      </c>
      <c r="F14" s="349">
        <f>'15歳以下記録入力'!X28</f>
        <v>0</v>
      </c>
      <c r="G14" s="352">
        <f>'15歳以下記録入力'!K28</f>
        <v>0</v>
      </c>
      <c r="H14" s="349" t="str">
        <f>'15歳以下記録入力'!M28</f>
        <v>-</v>
      </c>
      <c r="I14" s="352">
        <f>'15歳以下記録入力'!R28</f>
        <v>0</v>
      </c>
      <c r="J14" s="349" t="str">
        <f>'15歳以下記録入力'!T28</f>
        <v>-</v>
      </c>
      <c r="K14" s="442">
        <f>'15歳以下記録入力'!U28</f>
        <v>0</v>
      </c>
      <c r="L14" s="442"/>
      <c r="M14" s="349" t="str">
        <f>'15歳以下記録入力'!W28</f>
        <v>-</v>
      </c>
      <c r="N14" s="349" t="str">
        <f>IF('15歳以下記録入力'!AA15="","",VLOOKUP(B14,'15歳以下記録入力'!$B$8:$AC$128,26,FALSE()))</f>
        <v>-</v>
      </c>
      <c r="O14" s="349" t="str">
        <f>IF('15歳以下記録入力'!AB28="","",VLOOKUP(B14,'15歳以下記録入力'!$B$8:$AC$128,27,FALSE()))</f>
        <v>-</v>
      </c>
      <c r="P14" s="357" t="str">
        <f>IF('15歳以下記録入力'!AC28="","",VLOOKUP(B14,'15歳以下記録入力'!$B$8:$AC$128,25,FALSE()))</f>
        <v/>
      </c>
      <c r="R14" s="358">
        <f>'15歳以下記録入力'!Y28</f>
        <v>0</v>
      </c>
    </row>
    <row r="15" spans="1:18">
      <c r="A15" s="5">
        <f>'15歳以下記録入力'!A29</f>
        <v>9</v>
      </c>
      <c r="B15" s="349" t="str">
        <f>'15歳以下記録入力'!B29</f>
        <v>U8　9</v>
      </c>
      <c r="C15" s="349" t="str">
        <f>'15歳以下記録入力'!C29</f>
        <v>女</v>
      </c>
      <c r="D15" s="349" t="str">
        <f>'15歳以下記録入力'!E29</f>
        <v/>
      </c>
      <c r="E15" s="356">
        <f>'15歳以下記録入力'!F29</f>
        <v>127</v>
      </c>
      <c r="F15" s="349">
        <f>'15歳以下記録入力'!X29</f>
        <v>0</v>
      </c>
      <c r="G15" s="352">
        <f>'15歳以下記録入力'!K29</f>
        <v>0</v>
      </c>
      <c r="H15" s="349" t="str">
        <f>'15歳以下記録入力'!M29</f>
        <v>-</v>
      </c>
      <c r="I15" s="352">
        <f>'15歳以下記録入力'!R29</f>
        <v>0</v>
      </c>
      <c r="J15" s="349" t="str">
        <f>'15歳以下記録入力'!T29</f>
        <v>-</v>
      </c>
      <c r="K15" s="442">
        <f>'15歳以下記録入力'!U29</f>
        <v>0</v>
      </c>
      <c r="L15" s="442"/>
      <c r="M15" s="349" t="str">
        <f>'15歳以下記録入力'!W29</f>
        <v>-</v>
      </c>
      <c r="N15" s="349" t="str">
        <f>IF('15歳以下記録入力'!AA16="","",VLOOKUP(B15,'15歳以下記録入力'!$B$8:$AC$128,26,FALSE()))</f>
        <v>-</v>
      </c>
      <c r="O15" s="349" t="str">
        <f>IF('15歳以下記録入力'!AB29="","",VLOOKUP(B15,'15歳以下記録入力'!$B$8:$AC$128,27,FALSE()))</f>
        <v>-</v>
      </c>
      <c r="P15" s="357" t="str">
        <f>IF('15歳以下記録入力'!AC29="","",VLOOKUP(B15,'15歳以下記録入力'!$B$8:$AC$128,25,FALSE()))</f>
        <v/>
      </c>
      <c r="R15" s="358">
        <f>'15歳以下記録入力'!Y29</f>
        <v>0</v>
      </c>
    </row>
    <row r="16" spans="1:18">
      <c r="A16" s="5">
        <f>'15歳以下記録入力'!A30</f>
        <v>10</v>
      </c>
      <c r="B16" s="349" t="str">
        <f>'15歳以下記録入力'!B30</f>
        <v>U8　10</v>
      </c>
      <c r="C16" s="349" t="str">
        <f>'15歳以下記録入力'!C30</f>
        <v>女</v>
      </c>
      <c r="D16" s="349" t="str">
        <f>'15歳以下記録入力'!E30</f>
        <v/>
      </c>
      <c r="E16" s="356">
        <f>'15歳以下記録入力'!F30</f>
        <v>127</v>
      </c>
      <c r="F16" s="349">
        <f>'15歳以下記録入力'!X30</f>
        <v>0</v>
      </c>
      <c r="G16" s="352">
        <f>'15歳以下記録入力'!K30</f>
        <v>0</v>
      </c>
      <c r="H16" s="349" t="str">
        <f>'15歳以下記録入力'!M30</f>
        <v>-</v>
      </c>
      <c r="I16" s="352">
        <f>'15歳以下記録入力'!R30</f>
        <v>0</v>
      </c>
      <c r="J16" s="349" t="str">
        <f>'15歳以下記録入力'!T30</f>
        <v>-</v>
      </c>
      <c r="K16" s="442">
        <f>'15歳以下記録入力'!U30</f>
        <v>0</v>
      </c>
      <c r="L16" s="442"/>
      <c r="M16" s="349" t="str">
        <f>'15歳以下記録入力'!W30</f>
        <v>-</v>
      </c>
      <c r="N16" s="349" t="str">
        <f>IF('15歳以下記録入力'!AA17="","",VLOOKUP(B16,'15歳以下記録入力'!$B$8:$AC$128,26,FALSE()))</f>
        <v>-</v>
      </c>
      <c r="O16" s="349" t="str">
        <f>IF('15歳以下記録入力'!AB30="","",VLOOKUP(B16,'15歳以下記録入力'!$B$8:$AC$128,27,FALSE()))</f>
        <v>-</v>
      </c>
      <c r="P16" s="357" t="str">
        <f>IF('15歳以下記録入力'!AC30="","",VLOOKUP(B16,'15歳以下記録入力'!$B$8:$AC$128,25,FALSE()))</f>
        <v/>
      </c>
      <c r="R16" s="358">
        <f>'15歳以下記録入力'!Y30</f>
        <v>0</v>
      </c>
    </row>
    <row r="17" spans="1:18">
      <c r="A17" s="5"/>
      <c r="B17" s="349"/>
      <c r="C17" s="349"/>
      <c r="D17" s="349"/>
      <c r="E17" s="349"/>
      <c r="F17" s="349"/>
      <c r="G17" s="352"/>
      <c r="H17" s="349"/>
      <c r="I17" s="352"/>
      <c r="J17" s="349"/>
      <c r="K17" s="359"/>
      <c r="L17" s="360"/>
      <c r="M17" s="349"/>
      <c r="N17" s="349"/>
      <c r="O17" s="349"/>
      <c r="P17" s="357"/>
      <c r="R17" s="358"/>
    </row>
    <row r="18" spans="1:18" ht="17.25" customHeight="1">
      <c r="A18" s="343" t="s">
        <v>262</v>
      </c>
      <c r="B18" s="344"/>
      <c r="C18" s="345"/>
      <c r="D18" s="345"/>
      <c r="E18" s="344"/>
      <c r="F18" s="344"/>
      <c r="G18" s="346"/>
      <c r="H18" s="344"/>
      <c r="I18" s="346"/>
      <c r="J18" s="344"/>
      <c r="K18" s="344"/>
      <c r="L18" s="344"/>
      <c r="M18" s="344"/>
      <c r="N18" s="344"/>
      <c r="O18" s="344"/>
      <c r="P18" s="347"/>
      <c r="R18" s="361"/>
    </row>
    <row r="19" spans="1:18">
      <c r="A19" s="5">
        <f>'15歳以下記録入力'!A8</f>
        <v>1</v>
      </c>
      <c r="B19" s="349" t="str">
        <f>'15歳以下記録入力'!B8</f>
        <v>U8　1</v>
      </c>
      <c r="C19" s="349" t="str">
        <f>'15歳以下記録入力'!C8</f>
        <v>男</v>
      </c>
      <c r="D19" s="349" t="str">
        <f>'15歳以下記録入力'!E8</f>
        <v/>
      </c>
      <c r="E19" s="356">
        <f>'15歳以下記録入力'!F8</f>
        <v>127</v>
      </c>
      <c r="F19" s="349">
        <f>'15歳以下記録入力'!X8</f>
        <v>0</v>
      </c>
      <c r="G19" s="352">
        <f>'15歳以下記録入力'!K8</f>
        <v>0</v>
      </c>
      <c r="H19" s="356" t="str">
        <f>'15歳以下記録入力'!M8</f>
        <v>-</v>
      </c>
      <c r="I19" s="352">
        <f>'15歳以下記録入力'!R8</f>
        <v>0</v>
      </c>
      <c r="J19" s="349" t="str">
        <f>'15歳以下記録入力'!T8</f>
        <v>-</v>
      </c>
      <c r="K19" s="442">
        <f>'15歳以下記録入力'!U8</f>
        <v>0</v>
      </c>
      <c r="L19" s="442"/>
      <c r="M19" s="356" t="str">
        <f>'15歳以下記録入力'!W8</f>
        <v>-</v>
      </c>
      <c r="N19" s="349" t="str">
        <f>IF('15歳以下記録入力'!AA20="","",VLOOKUP(B19,'15歳以下記録入力'!$B$8:$AC$128,26,FALSE()))</f>
        <v/>
      </c>
      <c r="O19" s="349" t="str">
        <f>IF('15歳以下記録入力'!AB8="","",VLOOKUP(B19,'15歳以下記録入力'!$B$8:$AC$128,27,FALSE()))</f>
        <v>-</v>
      </c>
      <c r="P19" s="357" t="str">
        <f>IF('15歳以下記録入力'!AC8="","",VLOOKUP(B19,'15歳以下記録入力'!$B$8:$AC$128,25,FALSE()))</f>
        <v/>
      </c>
      <c r="R19" s="358">
        <f>'15歳以下記録入力'!Y8</f>
        <v>0</v>
      </c>
    </row>
    <row r="20" spans="1:18">
      <c r="A20" s="5">
        <f>'15歳以下記録入力'!A9</f>
        <v>2</v>
      </c>
      <c r="B20" s="349" t="str">
        <f>'15歳以下記録入力'!B9</f>
        <v>U8　2</v>
      </c>
      <c r="C20" s="349" t="str">
        <f>'15歳以下記録入力'!C9</f>
        <v>男</v>
      </c>
      <c r="D20" s="349" t="str">
        <f>'15歳以下記録入力'!E9</f>
        <v/>
      </c>
      <c r="E20" s="356">
        <f>'15歳以下記録入力'!F9</f>
        <v>127</v>
      </c>
      <c r="F20" s="349">
        <f>'15歳以下記録入力'!X9</f>
        <v>0</v>
      </c>
      <c r="G20" s="352">
        <f>'15歳以下記録入力'!K9</f>
        <v>0</v>
      </c>
      <c r="H20" s="349" t="str">
        <f>'15歳以下記録入力'!M9</f>
        <v>-</v>
      </c>
      <c r="I20" s="352">
        <f>'15歳以下記録入力'!R9</f>
        <v>0</v>
      </c>
      <c r="J20" s="349" t="str">
        <f>'15歳以下記録入力'!T9</f>
        <v>-</v>
      </c>
      <c r="K20" s="442">
        <f>'15歳以下記録入力'!U9</f>
        <v>0</v>
      </c>
      <c r="L20" s="442"/>
      <c r="M20" s="349" t="str">
        <f>'15歳以下記録入力'!W9</f>
        <v>-</v>
      </c>
      <c r="N20" s="349" t="e">
        <f>IF('15歳以下記録入力'!#REF!="","",VLOOKUP(B20,'15歳以下記録入力'!$B$8:$AC$128,26,FALSE()))</f>
        <v>#REF!</v>
      </c>
      <c r="O20" s="349" t="str">
        <f>IF('15歳以下記録入力'!AB9="","",VLOOKUP(B20,'15歳以下記録入力'!$B$8:$AC$128,27,FALSE()))</f>
        <v>-</v>
      </c>
      <c r="P20" s="357" t="str">
        <f>IF('15歳以下記録入力'!AC9="","",VLOOKUP(B20,'15歳以下記録入力'!$B$8:$AC$128,25,FALSE()))</f>
        <v/>
      </c>
      <c r="R20" s="358">
        <f>'15歳以下記録入力'!Y9</f>
        <v>0</v>
      </c>
    </row>
    <row r="21" spans="1:18">
      <c r="A21" s="5">
        <f>'15歳以下記録入力'!A10</f>
        <v>3</v>
      </c>
      <c r="B21" s="349" t="str">
        <f>'15歳以下記録入力'!B10</f>
        <v>U8　3</v>
      </c>
      <c r="C21" s="349" t="str">
        <f>'15歳以下記録入力'!C10</f>
        <v>男</v>
      </c>
      <c r="D21" s="349" t="str">
        <f>'15歳以下記録入力'!E10</f>
        <v/>
      </c>
      <c r="E21" s="356">
        <f>'15歳以下記録入力'!F10</f>
        <v>127</v>
      </c>
      <c r="F21" s="349">
        <f>'15歳以下記録入力'!X10</f>
        <v>0</v>
      </c>
      <c r="G21" s="352">
        <f>'15歳以下記録入力'!K10</f>
        <v>0</v>
      </c>
      <c r="H21" s="349" t="str">
        <f>'15歳以下記録入力'!M10</f>
        <v>-</v>
      </c>
      <c r="I21" s="352">
        <f>'15歳以下記録入力'!R10</f>
        <v>0</v>
      </c>
      <c r="J21" s="349" t="str">
        <f>'15歳以下記録入力'!T10</f>
        <v>-</v>
      </c>
      <c r="K21" s="442">
        <f>'15歳以下記録入力'!U10</f>
        <v>0</v>
      </c>
      <c r="L21" s="442"/>
      <c r="M21" s="349" t="str">
        <f>'15歳以下記録入力'!W10</f>
        <v>-</v>
      </c>
      <c r="N21" s="349" t="e">
        <f>IF('15歳以下記録入力'!#REF!="","",VLOOKUP(B21,'15歳以下記録入力'!$B$8:$AC$128,26,FALSE()))</f>
        <v>#REF!</v>
      </c>
      <c r="O21" s="349" t="str">
        <f>IF('15歳以下記録入力'!AB10="","",VLOOKUP(B21,'15歳以下記録入力'!$B$8:$AC$128,27,FALSE()))</f>
        <v>-</v>
      </c>
      <c r="P21" s="357" t="str">
        <f>IF('15歳以下記録入力'!AC10="","",VLOOKUP(B21,'15歳以下記録入力'!$B$8:$AC$128,25,FALSE()))</f>
        <v/>
      </c>
      <c r="R21" s="358">
        <f>'15歳以下記録入力'!Y10</f>
        <v>0</v>
      </c>
    </row>
    <row r="22" spans="1:18">
      <c r="A22" s="5">
        <f>'15歳以下記録入力'!A11</f>
        <v>4</v>
      </c>
      <c r="B22" s="349" t="str">
        <f>'15歳以下記録入力'!B11</f>
        <v>U8　4</v>
      </c>
      <c r="C22" s="349" t="str">
        <f>'15歳以下記録入力'!C11</f>
        <v>男</v>
      </c>
      <c r="D22" s="349" t="str">
        <f>'15歳以下記録入力'!E11</f>
        <v/>
      </c>
      <c r="E22" s="356">
        <f>'15歳以下記録入力'!F11</f>
        <v>127</v>
      </c>
      <c r="F22" s="349">
        <f>'15歳以下記録入力'!X11</f>
        <v>0</v>
      </c>
      <c r="G22" s="352">
        <f>'15歳以下記録入力'!K11</f>
        <v>0</v>
      </c>
      <c r="H22" s="349" t="str">
        <f>'15歳以下記録入力'!M11</f>
        <v>-</v>
      </c>
      <c r="I22" s="352">
        <f>'15歳以下記録入力'!R11</f>
        <v>0</v>
      </c>
      <c r="J22" s="349" t="str">
        <f>'15歳以下記録入力'!T11</f>
        <v>-</v>
      </c>
      <c r="K22" s="442">
        <f>'15歳以下記録入力'!U11</f>
        <v>0</v>
      </c>
      <c r="L22" s="442"/>
      <c r="M22" s="349" t="str">
        <f>'15歳以下記録入力'!W11</f>
        <v>-</v>
      </c>
      <c r="N22" s="349" t="e">
        <f>IF('15歳以下記録入力'!#REF!="","",VLOOKUP(B22,'15歳以下記録入力'!$B$8:$AC$128,26,FALSE()))</f>
        <v>#REF!</v>
      </c>
      <c r="O22" s="349" t="str">
        <f>IF('15歳以下記録入力'!AB11="","",VLOOKUP(B22,'15歳以下記録入力'!$B$8:$AC$128,27,FALSE()))</f>
        <v>-</v>
      </c>
      <c r="P22" s="357" t="str">
        <f>IF('15歳以下記録入力'!AC11="","",VLOOKUP(B22,'15歳以下記録入力'!$B$8:$AC$128,25,FALSE()))</f>
        <v/>
      </c>
      <c r="R22" s="358">
        <f>'15歳以下記録入力'!Y11</f>
        <v>0</v>
      </c>
    </row>
    <row r="23" spans="1:18">
      <c r="A23" s="5">
        <f>'15歳以下記録入力'!A12</f>
        <v>5</v>
      </c>
      <c r="B23" s="349" t="str">
        <f>'15歳以下記録入力'!B12</f>
        <v>U8　5</v>
      </c>
      <c r="C23" s="349" t="str">
        <f>'15歳以下記録入力'!C12</f>
        <v>男</v>
      </c>
      <c r="D23" s="349" t="str">
        <f>'15歳以下記録入力'!E12</f>
        <v/>
      </c>
      <c r="E23" s="356">
        <f>'15歳以下記録入力'!F12</f>
        <v>127</v>
      </c>
      <c r="F23" s="349">
        <f>'15歳以下記録入力'!X12</f>
        <v>0</v>
      </c>
      <c r="G23" s="352">
        <f>'15歳以下記録入力'!K12</f>
        <v>0</v>
      </c>
      <c r="H23" s="349" t="str">
        <f>'15歳以下記録入力'!M12</f>
        <v>-</v>
      </c>
      <c r="I23" s="352">
        <f>'15歳以下記録入力'!R12</f>
        <v>0</v>
      </c>
      <c r="J23" s="349" t="str">
        <f>'15歳以下記録入力'!T12</f>
        <v>-</v>
      </c>
      <c r="K23" s="442">
        <f>'15歳以下記録入力'!U12</f>
        <v>0</v>
      </c>
      <c r="L23" s="442"/>
      <c r="M23" s="349" t="str">
        <f>'15歳以下記録入力'!W12</f>
        <v>-</v>
      </c>
      <c r="N23" s="349" t="e">
        <f>IF('15歳以下記録入力'!#REF!="","",VLOOKUP(B23,'15歳以下記録入力'!$B$8:$AC$128,26,FALSE()))</f>
        <v>#REF!</v>
      </c>
      <c r="O23" s="349" t="str">
        <f>IF('15歳以下記録入力'!AB12="","",VLOOKUP(B23,'15歳以下記録入力'!$B$8:$AC$128,27,FALSE()))</f>
        <v>-</v>
      </c>
      <c r="P23" s="357" t="str">
        <f>IF('15歳以下記録入力'!AC12="","",VLOOKUP(B23,'15歳以下記録入力'!$B$8:$AC$128,25,FALSE()))</f>
        <v/>
      </c>
      <c r="R23" s="358">
        <f>'15歳以下記録入力'!Y12</f>
        <v>0</v>
      </c>
    </row>
    <row r="24" spans="1:18">
      <c r="A24" s="5">
        <f>'15歳以下記録入力'!A13</f>
        <v>6</v>
      </c>
      <c r="B24" s="349" t="str">
        <f>'15歳以下記録入力'!B13</f>
        <v>U8　6</v>
      </c>
      <c r="C24" s="349" t="str">
        <f>'15歳以下記録入力'!C13</f>
        <v>男</v>
      </c>
      <c r="D24" s="349" t="str">
        <f>'15歳以下記録入力'!E13</f>
        <v/>
      </c>
      <c r="E24" s="356">
        <f>'15歳以下記録入力'!F13</f>
        <v>127</v>
      </c>
      <c r="F24" s="349">
        <f>'15歳以下記録入力'!X13</f>
        <v>0</v>
      </c>
      <c r="G24" s="352">
        <f>'15歳以下記録入力'!K13</f>
        <v>0</v>
      </c>
      <c r="H24" s="349" t="str">
        <f>'15歳以下記録入力'!M13</f>
        <v>-</v>
      </c>
      <c r="I24" s="352">
        <f>'15歳以下記録入力'!R13</f>
        <v>0</v>
      </c>
      <c r="J24" s="349" t="str">
        <f>'15歳以下記録入力'!T13</f>
        <v>-</v>
      </c>
      <c r="K24" s="442">
        <f>'15歳以下記録入力'!U13</f>
        <v>0</v>
      </c>
      <c r="L24" s="442"/>
      <c r="M24" s="349" t="str">
        <f>'15歳以下記録入力'!W13</f>
        <v>-</v>
      </c>
      <c r="N24" s="349" t="e">
        <f>IF('15歳以下記録入力'!#REF!="","",VLOOKUP(B24,'15歳以下記録入力'!$B$8:$AC$128,26,FALSE()))</f>
        <v>#REF!</v>
      </c>
      <c r="O24" s="349" t="str">
        <f>IF('15歳以下記録入力'!AB13="","",VLOOKUP(B24,'15歳以下記録入力'!$B$8:$AC$128,27,FALSE()))</f>
        <v>-</v>
      </c>
      <c r="P24" s="357" t="str">
        <f>IF('15歳以下記録入力'!AC13="","",VLOOKUP(B24,'15歳以下記録入力'!$B$8:$AC$128,25,FALSE()))</f>
        <v/>
      </c>
      <c r="R24" s="358">
        <f>'15歳以下記録入力'!Y13</f>
        <v>0</v>
      </c>
    </row>
    <row r="25" spans="1:18">
      <c r="A25" s="5">
        <f>'15歳以下記録入力'!A14</f>
        <v>7</v>
      </c>
      <c r="B25" s="349" t="str">
        <f>'15歳以下記録入力'!B14</f>
        <v>U8　7</v>
      </c>
      <c r="C25" s="349" t="str">
        <f>'15歳以下記録入力'!C14</f>
        <v>男</v>
      </c>
      <c r="D25" s="349" t="str">
        <f>'15歳以下記録入力'!E14</f>
        <v/>
      </c>
      <c r="E25" s="356">
        <f>'15歳以下記録入力'!F14</f>
        <v>127</v>
      </c>
      <c r="F25" s="349">
        <f>'15歳以下記録入力'!X14</f>
        <v>0</v>
      </c>
      <c r="G25" s="352">
        <f>'15歳以下記録入力'!K14</f>
        <v>0</v>
      </c>
      <c r="H25" s="349" t="str">
        <f>'15歳以下記録入力'!M14</f>
        <v>-</v>
      </c>
      <c r="I25" s="352">
        <f>'15歳以下記録入力'!R14</f>
        <v>0</v>
      </c>
      <c r="J25" s="349" t="str">
        <f>'15歳以下記録入力'!T14</f>
        <v>-</v>
      </c>
      <c r="K25" s="442">
        <f>'15歳以下記録入力'!U14</f>
        <v>0</v>
      </c>
      <c r="L25" s="442"/>
      <c r="M25" s="349" t="str">
        <f>'15歳以下記録入力'!W14</f>
        <v>-</v>
      </c>
      <c r="N25" s="349" t="e">
        <f>IF('15歳以下記録入力'!#REF!="","",VLOOKUP(B25,'15歳以下記録入力'!$B$8:$AC$128,26,FALSE()))</f>
        <v>#REF!</v>
      </c>
      <c r="O25" s="349" t="str">
        <f>IF('15歳以下記録入力'!AB14="","",VLOOKUP(B25,'15歳以下記録入力'!$B$8:$AC$128,27,FALSE()))</f>
        <v>-</v>
      </c>
      <c r="P25" s="357" t="str">
        <f>IF('15歳以下記録入力'!AC14="","",VLOOKUP(B25,'15歳以下記録入力'!$B$8:$AC$128,25,FALSE()))</f>
        <v/>
      </c>
      <c r="R25" s="358">
        <f>'15歳以下記録入力'!Y14</f>
        <v>0</v>
      </c>
    </row>
    <row r="26" spans="1:18">
      <c r="A26" s="5">
        <f>'15歳以下記録入力'!A15</f>
        <v>8</v>
      </c>
      <c r="B26" s="349" t="str">
        <f>'15歳以下記録入力'!B15</f>
        <v>U8　8</v>
      </c>
      <c r="C26" s="349" t="str">
        <f>'15歳以下記録入力'!C15</f>
        <v>男</v>
      </c>
      <c r="D26" s="349" t="str">
        <f>'15歳以下記録入力'!E15</f>
        <v/>
      </c>
      <c r="E26" s="356">
        <f>'15歳以下記録入力'!F15</f>
        <v>127</v>
      </c>
      <c r="F26" s="349">
        <f>'15歳以下記録入力'!X15</f>
        <v>0</v>
      </c>
      <c r="G26" s="352">
        <f>'15歳以下記録入力'!K15</f>
        <v>0</v>
      </c>
      <c r="H26" s="349" t="str">
        <f>'15歳以下記録入力'!M15</f>
        <v>-</v>
      </c>
      <c r="I26" s="352">
        <f>'15歳以下記録入力'!R15</f>
        <v>0</v>
      </c>
      <c r="J26" s="349" t="str">
        <f>'15歳以下記録入力'!T15</f>
        <v>-</v>
      </c>
      <c r="K26" s="442">
        <f>'15歳以下記録入力'!U15</f>
        <v>0</v>
      </c>
      <c r="L26" s="442"/>
      <c r="M26" s="349" t="str">
        <f>'15歳以下記録入力'!W15</f>
        <v>-</v>
      </c>
      <c r="N26" s="349" t="e">
        <f>IF('15歳以下記録入力'!#REF!="","",VLOOKUP(B26,'15歳以下記録入力'!$B$8:$AC$128,26,FALSE()))</f>
        <v>#REF!</v>
      </c>
      <c r="O26" s="349" t="str">
        <f>IF('15歳以下記録入力'!AB15="","",VLOOKUP(B26,'15歳以下記録入力'!$B$8:$AC$128,27,FALSE()))</f>
        <v>-</v>
      </c>
      <c r="P26" s="357" t="str">
        <f>IF('15歳以下記録入力'!AC15="","",VLOOKUP(B26,'15歳以下記録入力'!$B$8:$AC$128,25,FALSE()))</f>
        <v/>
      </c>
      <c r="R26" s="358">
        <f>'15歳以下記録入力'!Y15</f>
        <v>0</v>
      </c>
    </row>
    <row r="27" spans="1:18">
      <c r="A27" s="5">
        <f>'15歳以下記録入力'!A16</f>
        <v>9</v>
      </c>
      <c r="B27" s="349" t="str">
        <f>'15歳以下記録入力'!B16</f>
        <v>U8　9</v>
      </c>
      <c r="C27" s="349" t="str">
        <f>'15歳以下記録入力'!C16</f>
        <v>男</v>
      </c>
      <c r="D27" s="349" t="str">
        <f>'15歳以下記録入力'!E16</f>
        <v/>
      </c>
      <c r="E27" s="356">
        <f>'15歳以下記録入力'!F16</f>
        <v>127</v>
      </c>
      <c r="F27" s="349">
        <f>'15歳以下記録入力'!X16</f>
        <v>0</v>
      </c>
      <c r="G27" s="352">
        <f>'15歳以下記録入力'!K16</f>
        <v>0</v>
      </c>
      <c r="H27" s="349" t="str">
        <f>'15歳以下記録入力'!M16</f>
        <v>-</v>
      </c>
      <c r="I27" s="352">
        <f>'15歳以下記録入力'!R16</f>
        <v>0</v>
      </c>
      <c r="J27" s="349" t="str">
        <f>'15歳以下記録入力'!T16</f>
        <v>-</v>
      </c>
      <c r="K27" s="442">
        <f>'15歳以下記録入力'!U16</f>
        <v>0</v>
      </c>
      <c r="L27" s="442"/>
      <c r="M27" s="349" t="str">
        <f>'15歳以下記録入力'!W16</f>
        <v>-</v>
      </c>
      <c r="N27" s="349" t="e">
        <f>IF('15歳以下記録入力'!#REF!="","",VLOOKUP(B27,'15歳以下記録入力'!$B$8:$AC$128,26,FALSE()))</f>
        <v>#REF!</v>
      </c>
      <c r="O27" s="349" t="str">
        <f>IF('15歳以下記録入力'!AB16="","",VLOOKUP(B27,'15歳以下記録入力'!$B$8:$AC$128,27,FALSE()))</f>
        <v>-</v>
      </c>
      <c r="P27" s="357" t="str">
        <f>IF('15歳以下記録入力'!AC16="","",VLOOKUP(B27,'15歳以下記録入力'!$B$8:$AC$128,25,FALSE()))</f>
        <v/>
      </c>
      <c r="R27" s="358">
        <f>'15歳以下記録入力'!Y16</f>
        <v>0</v>
      </c>
    </row>
    <row r="28" spans="1:18">
      <c r="A28" s="5">
        <f>'15歳以下記録入力'!A17</f>
        <v>10</v>
      </c>
      <c r="B28" s="349" t="str">
        <f>'15歳以下記録入力'!B17</f>
        <v>U8　10</v>
      </c>
      <c r="C28" s="349" t="str">
        <f>'15歳以下記録入力'!C17</f>
        <v>男</v>
      </c>
      <c r="D28" s="349" t="str">
        <f>'15歳以下記録入力'!E17</f>
        <v/>
      </c>
      <c r="E28" s="356">
        <f>'15歳以下記録入力'!F17</f>
        <v>127</v>
      </c>
      <c r="F28" s="349">
        <f>'15歳以下記録入力'!X17</f>
        <v>0</v>
      </c>
      <c r="G28" s="352">
        <f>'15歳以下記録入力'!K17</f>
        <v>0</v>
      </c>
      <c r="H28" s="349" t="str">
        <f>'15歳以下記録入力'!M17</f>
        <v>-</v>
      </c>
      <c r="I28" s="352">
        <f>'15歳以下記録入力'!R17</f>
        <v>0</v>
      </c>
      <c r="J28" s="349" t="str">
        <f>'15歳以下記録入力'!T17</f>
        <v>-</v>
      </c>
      <c r="K28" s="442">
        <f>'15歳以下記録入力'!U17</f>
        <v>0</v>
      </c>
      <c r="L28" s="442"/>
      <c r="M28" s="349" t="str">
        <f>'15歳以下記録入力'!W17</f>
        <v>-</v>
      </c>
      <c r="N28" s="349" t="e">
        <f>IF('15歳以下記録入力'!#REF!="","",VLOOKUP(B28,'15歳以下記録入力'!$B$8:$AC$128,26,FALSE()))</f>
        <v>#REF!</v>
      </c>
      <c r="O28" s="349" t="str">
        <f>IF('15歳以下記録入力'!AB17="","",VLOOKUP(B28,'15歳以下記録入力'!$B$8:$AC$128,27,FALSE()))</f>
        <v>-</v>
      </c>
      <c r="P28" s="357" t="str">
        <f>IF('15歳以下記録入力'!AC17="","",VLOOKUP(B28,'15歳以下記録入力'!$B$8:$AC$128,25,FALSE()))</f>
        <v/>
      </c>
      <c r="R28" s="358">
        <f>'15歳以下記録入力'!Y17</f>
        <v>0</v>
      </c>
    </row>
    <row r="29" spans="1:18">
      <c r="A29" s="5"/>
      <c r="B29" s="349"/>
      <c r="C29" s="349"/>
      <c r="D29" s="349"/>
      <c r="E29" s="349"/>
      <c r="F29" s="349"/>
      <c r="G29" s="352"/>
      <c r="H29" s="349"/>
      <c r="I29" s="352"/>
      <c r="J29" s="349"/>
      <c r="K29" s="349"/>
      <c r="L29" s="349"/>
      <c r="M29" s="349"/>
      <c r="N29" s="349"/>
      <c r="O29" s="349"/>
      <c r="P29" s="354"/>
      <c r="R29" s="362"/>
    </row>
    <row r="30" spans="1:18" ht="17.25" customHeight="1">
      <c r="A30" s="363" t="s">
        <v>263</v>
      </c>
      <c r="B30" s="364"/>
      <c r="C30" s="364"/>
      <c r="D30" s="364"/>
      <c r="E30" s="364"/>
      <c r="F30" s="364"/>
      <c r="G30" s="365"/>
      <c r="H30" s="364"/>
      <c r="I30" s="365"/>
      <c r="J30" s="364"/>
      <c r="K30" s="364"/>
      <c r="L30" s="364"/>
      <c r="M30" s="364"/>
      <c r="N30" s="366"/>
      <c r="O30" s="367"/>
      <c r="P30" s="368"/>
      <c r="R30" s="348"/>
    </row>
    <row r="31" spans="1:18">
      <c r="A31" s="5"/>
      <c r="B31" s="349" t="s">
        <v>22</v>
      </c>
      <c r="C31" s="350" t="s">
        <v>23</v>
      </c>
      <c r="D31" s="351" t="s">
        <v>256</v>
      </c>
      <c r="E31" s="349" t="s">
        <v>25</v>
      </c>
      <c r="F31" s="349" t="s">
        <v>30</v>
      </c>
      <c r="G31" s="352" t="s">
        <v>26</v>
      </c>
      <c r="H31" s="349" t="s">
        <v>38</v>
      </c>
      <c r="I31" s="352" t="s">
        <v>27</v>
      </c>
      <c r="J31" s="349" t="s">
        <v>38</v>
      </c>
      <c r="K31" s="441" t="s">
        <v>257</v>
      </c>
      <c r="L31" s="441"/>
      <c r="M31" s="349" t="s">
        <v>29</v>
      </c>
      <c r="N31" s="353" t="s">
        <v>258</v>
      </c>
      <c r="O31" s="353" t="s">
        <v>259</v>
      </c>
      <c r="P31" s="354" t="s">
        <v>260</v>
      </c>
      <c r="R31" s="355" t="s">
        <v>261</v>
      </c>
    </row>
    <row r="32" spans="1:18">
      <c r="A32" s="5">
        <f>'15歳以下記録入力'!A47</f>
        <v>1</v>
      </c>
      <c r="B32" s="349" t="str">
        <f>'15歳以下記録入力'!B47</f>
        <v>U10　1</v>
      </c>
      <c r="C32" s="349" t="str">
        <f>'15歳以下記録入力'!C47</f>
        <v>女</v>
      </c>
      <c r="D32" s="349" t="str">
        <f>'15歳以下記録入力'!E47</f>
        <v/>
      </c>
      <c r="E32" s="356">
        <f>'15歳以下記録入力'!F47</f>
        <v>127</v>
      </c>
      <c r="F32" s="349">
        <f>'15歳以下記録入力'!X47</f>
        <v>0</v>
      </c>
      <c r="G32" s="352">
        <f>'15歳以下記録入力'!K47</f>
        <v>0</v>
      </c>
      <c r="H32" s="349" t="str">
        <f>'15歳以下記録入力'!M47</f>
        <v>-</v>
      </c>
      <c r="I32" s="352">
        <f>'15歳以下記録入力'!R47</f>
        <v>0</v>
      </c>
      <c r="J32" s="349" t="str">
        <f>'15歳以下記録入力'!T47</f>
        <v>-</v>
      </c>
      <c r="K32" s="442">
        <f>'15歳以下記録入力'!U47</f>
        <v>0</v>
      </c>
      <c r="L32" s="442"/>
      <c r="M32" s="349" t="str">
        <f>'15歳以下記録入力'!W47</f>
        <v>-</v>
      </c>
      <c r="N32" s="349" t="str">
        <f>IF('15歳以下記録入力'!AA34="","",VLOOKUP(B32,'15歳以下記録入力'!$B$8:$AC$128,26,FALSE()))</f>
        <v>-</v>
      </c>
      <c r="O32" s="349" t="str">
        <f>IF('15歳以下記録入力'!AB47="","",VLOOKUP(B32,'15歳以下記録入力'!$B$8:$AC$128,27,FALSE()))</f>
        <v>-</v>
      </c>
      <c r="P32" s="357" t="str">
        <f>IF('15歳以下記録入力'!AC47="","",VLOOKUP(B32,'15歳以下記録入力'!$B$8:$AC$128,25,FALSE()))</f>
        <v/>
      </c>
      <c r="R32" s="358">
        <f>'15歳以下記録入力'!Y47</f>
        <v>0</v>
      </c>
    </row>
    <row r="33" spans="1:18">
      <c r="A33" s="5">
        <f>'15歳以下記録入力'!A48</f>
        <v>2</v>
      </c>
      <c r="B33" s="349" t="str">
        <f>'15歳以下記録入力'!B48</f>
        <v>U10　2</v>
      </c>
      <c r="C33" s="349" t="str">
        <f>'15歳以下記録入力'!C48</f>
        <v>女</v>
      </c>
      <c r="D33" s="349" t="str">
        <f>'15歳以下記録入力'!E48</f>
        <v/>
      </c>
      <c r="E33" s="356">
        <f>'15歳以下記録入力'!F48</f>
        <v>127</v>
      </c>
      <c r="F33" s="349">
        <f>'15歳以下記録入力'!X48</f>
        <v>0</v>
      </c>
      <c r="G33" s="352">
        <f>'15歳以下記録入力'!K48</f>
        <v>0</v>
      </c>
      <c r="H33" s="349" t="str">
        <f>'15歳以下記録入力'!M48</f>
        <v>-</v>
      </c>
      <c r="I33" s="352">
        <f>'15歳以下記録入力'!R48</f>
        <v>0</v>
      </c>
      <c r="J33" s="349" t="str">
        <f>'15歳以下記録入力'!T48</f>
        <v>-</v>
      </c>
      <c r="K33" s="442">
        <f>'15歳以下記録入力'!U48</f>
        <v>0</v>
      </c>
      <c r="L33" s="442"/>
      <c r="M33" s="349" t="str">
        <f>'15歳以下記録入力'!W48</f>
        <v>-</v>
      </c>
      <c r="N33" s="349" t="str">
        <f>IF('15歳以下記録入力'!AA35="","",VLOOKUP(B33,'15歳以下記録入力'!$B$8:$AC$128,26,FALSE()))</f>
        <v>-</v>
      </c>
      <c r="O33" s="349" t="str">
        <f>IF('15歳以下記録入力'!AB48="","",VLOOKUP(B33,'15歳以下記録入力'!$B$8:$AC$128,27,FALSE()))</f>
        <v>-</v>
      </c>
      <c r="P33" s="357" t="str">
        <f>IF('15歳以下記録入力'!AC48="","",VLOOKUP(B33,'15歳以下記録入力'!$B$8:$AC$128,25,FALSE()))</f>
        <v/>
      </c>
      <c r="R33" s="358">
        <f>'15歳以下記録入力'!Y48</f>
        <v>0</v>
      </c>
    </row>
    <row r="34" spans="1:18">
      <c r="A34" s="5">
        <f>'15歳以下記録入力'!A49</f>
        <v>3</v>
      </c>
      <c r="B34" s="349" t="str">
        <f>'15歳以下記録入力'!B49</f>
        <v>U10　3</v>
      </c>
      <c r="C34" s="349" t="str">
        <f>'15歳以下記録入力'!C49</f>
        <v>女</v>
      </c>
      <c r="D34" s="349" t="str">
        <f>'15歳以下記録入力'!E49</f>
        <v/>
      </c>
      <c r="E34" s="356">
        <f>'15歳以下記録入力'!F49</f>
        <v>127</v>
      </c>
      <c r="F34" s="349">
        <f>'15歳以下記録入力'!X49</f>
        <v>0</v>
      </c>
      <c r="G34" s="352">
        <f>'15歳以下記録入力'!K49</f>
        <v>0</v>
      </c>
      <c r="H34" s="349" t="str">
        <f>'15歳以下記録入力'!M49</f>
        <v>-</v>
      </c>
      <c r="I34" s="352">
        <f>'15歳以下記録入力'!R49</f>
        <v>0</v>
      </c>
      <c r="J34" s="349" t="str">
        <f>'15歳以下記録入力'!T49</f>
        <v>-</v>
      </c>
      <c r="K34" s="442">
        <f>'15歳以下記録入力'!U49</f>
        <v>0</v>
      </c>
      <c r="L34" s="442"/>
      <c r="M34" s="349" t="str">
        <f>'15歳以下記録入力'!W49</f>
        <v>-</v>
      </c>
      <c r="N34" s="349" t="str">
        <f>IF('15歳以下記録入力'!AA36="","",VLOOKUP(B34,'15歳以下記録入力'!$B$8:$AC$128,26,FALSE()))</f>
        <v>-</v>
      </c>
      <c r="O34" s="349" t="str">
        <f>IF('15歳以下記録入力'!AB49="","",VLOOKUP(B34,'15歳以下記録入力'!$B$8:$AC$128,27,FALSE()))</f>
        <v>-</v>
      </c>
      <c r="P34" s="357" t="str">
        <f>IF('15歳以下記録入力'!AC49="","",VLOOKUP(B34,'15歳以下記録入力'!$B$8:$AC$128,25,FALSE()))</f>
        <v/>
      </c>
      <c r="R34" s="358">
        <f>'15歳以下記録入力'!Y49</f>
        <v>0</v>
      </c>
    </row>
    <row r="35" spans="1:18">
      <c r="A35" s="5">
        <f>'15歳以下記録入力'!A50</f>
        <v>4</v>
      </c>
      <c r="B35" s="349" t="str">
        <f>'15歳以下記録入力'!B50</f>
        <v>U10　4</v>
      </c>
      <c r="C35" s="349" t="str">
        <f>'15歳以下記録入力'!C50</f>
        <v>女</v>
      </c>
      <c r="D35" s="349" t="str">
        <f>'15歳以下記録入力'!E50</f>
        <v/>
      </c>
      <c r="E35" s="356">
        <f>'15歳以下記録入力'!F50</f>
        <v>127</v>
      </c>
      <c r="F35" s="349">
        <f>'15歳以下記録入力'!X50</f>
        <v>0</v>
      </c>
      <c r="G35" s="352">
        <f>'15歳以下記録入力'!K50</f>
        <v>0</v>
      </c>
      <c r="H35" s="349" t="str">
        <f>'15歳以下記録入力'!M50</f>
        <v>-</v>
      </c>
      <c r="I35" s="352">
        <f>'15歳以下記録入力'!R50</f>
        <v>0</v>
      </c>
      <c r="J35" s="349" t="str">
        <f>'15歳以下記録入力'!T50</f>
        <v>-</v>
      </c>
      <c r="K35" s="442">
        <f>'15歳以下記録入力'!U50</f>
        <v>0</v>
      </c>
      <c r="L35" s="442"/>
      <c r="M35" s="349" t="str">
        <f>'15歳以下記録入力'!W50</f>
        <v>-</v>
      </c>
      <c r="N35" s="349" t="str">
        <f>IF('15歳以下記録入力'!AA37="","",VLOOKUP(B35,'15歳以下記録入力'!$B$8:$AC$128,26,FALSE()))</f>
        <v>-</v>
      </c>
      <c r="O35" s="349" t="str">
        <f>IF('15歳以下記録入力'!AB50="","",VLOOKUP(B35,'15歳以下記録入力'!$B$8:$AC$128,27,FALSE()))</f>
        <v>-</v>
      </c>
      <c r="P35" s="357" t="str">
        <f>IF('15歳以下記録入力'!AC50="","",VLOOKUP(B35,'15歳以下記録入力'!$B$8:$AC$128,25,FALSE()))</f>
        <v/>
      </c>
      <c r="R35" s="358">
        <f>'15歳以下記録入力'!Y50</f>
        <v>0</v>
      </c>
    </row>
    <row r="36" spans="1:18">
      <c r="A36" s="5">
        <f>'15歳以下記録入力'!A51</f>
        <v>5</v>
      </c>
      <c r="B36" s="349" t="str">
        <f>'15歳以下記録入力'!B51</f>
        <v>U10　5</v>
      </c>
      <c r="C36" s="349" t="str">
        <f>'15歳以下記録入力'!C51</f>
        <v>女</v>
      </c>
      <c r="D36" s="349" t="str">
        <f>'15歳以下記録入力'!E51</f>
        <v/>
      </c>
      <c r="E36" s="356">
        <f>'15歳以下記録入力'!F51</f>
        <v>127</v>
      </c>
      <c r="F36" s="349">
        <f>'15歳以下記録入力'!X51</f>
        <v>0</v>
      </c>
      <c r="G36" s="352">
        <f>'15歳以下記録入力'!K51</f>
        <v>0</v>
      </c>
      <c r="H36" s="349" t="str">
        <f>'15歳以下記録入力'!M51</f>
        <v>-</v>
      </c>
      <c r="I36" s="352">
        <f>'15歳以下記録入力'!R51</f>
        <v>0</v>
      </c>
      <c r="J36" s="349" t="str">
        <f>'15歳以下記録入力'!T51</f>
        <v>-</v>
      </c>
      <c r="K36" s="442">
        <f>'15歳以下記録入力'!U51</f>
        <v>0</v>
      </c>
      <c r="L36" s="442"/>
      <c r="M36" s="349" t="str">
        <f>'15歳以下記録入力'!W51</f>
        <v>-</v>
      </c>
      <c r="N36" s="349" t="str">
        <f>IF('15歳以下記録入力'!AA38="","",VLOOKUP(B36,'15歳以下記録入力'!$B$8:$AC$128,26,FALSE()))</f>
        <v>-</v>
      </c>
      <c r="O36" s="349" t="str">
        <f>IF('15歳以下記録入力'!AB51="","",VLOOKUP(B36,'15歳以下記録入力'!$B$8:$AC$128,27,FALSE()))</f>
        <v>-</v>
      </c>
      <c r="P36" s="357" t="str">
        <f>IF('15歳以下記録入力'!AC51="","",VLOOKUP(B36,'15歳以下記録入力'!$B$8:$AC$128,25,FALSE()))</f>
        <v/>
      </c>
      <c r="R36" s="358">
        <f>'15歳以下記録入力'!Y51</f>
        <v>0</v>
      </c>
    </row>
    <row r="37" spans="1:18">
      <c r="A37" s="5">
        <f>'15歳以下記録入力'!A52</f>
        <v>6</v>
      </c>
      <c r="B37" s="349" t="str">
        <f>'15歳以下記録入力'!B52</f>
        <v>U10　6</v>
      </c>
      <c r="C37" s="349" t="str">
        <f>'15歳以下記録入力'!C52</f>
        <v>女</v>
      </c>
      <c r="D37" s="349" t="str">
        <f>'15歳以下記録入力'!E52</f>
        <v/>
      </c>
      <c r="E37" s="356">
        <f>'15歳以下記録入力'!F52</f>
        <v>127</v>
      </c>
      <c r="F37" s="349">
        <f>'15歳以下記録入力'!X52</f>
        <v>0</v>
      </c>
      <c r="G37" s="352">
        <f>'15歳以下記録入力'!K52</f>
        <v>0</v>
      </c>
      <c r="H37" s="349" t="str">
        <f>'15歳以下記録入力'!M52</f>
        <v>-</v>
      </c>
      <c r="I37" s="352">
        <f>'15歳以下記録入力'!R52</f>
        <v>0</v>
      </c>
      <c r="J37" s="349" t="str">
        <f>'15歳以下記録入力'!T52</f>
        <v>-</v>
      </c>
      <c r="K37" s="442">
        <f>'15歳以下記録入力'!U52</f>
        <v>0</v>
      </c>
      <c r="L37" s="442"/>
      <c r="M37" s="349" t="str">
        <f>'15歳以下記録入力'!W52</f>
        <v>-</v>
      </c>
      <c r="N37" s="349" t="str">
        <f>IF('15歳以下記録入力'!AA39="","",VLOOKUP(B37,'15歳以下記録入力'!$B$8:$AC$128,26,FALSE()))</f>
        <v>-</v>
      </c>
      <c r="O37" s="349" t="str">
        <f>IF('15歳以下記録入力'!AB52="","",VLOOKUP(B37,'15歳以下記録入力'!$B$8:$AC$128,27,FALSE()))</f>
        <v>-</v>
      </c>
      <c r="P37" s="357" t="str">
        <f>IF('15歳以下記録入力'!AC52="","",VLOOKUP(B37,'15歳以下記録入力'!$B$8:$AC$128,25,FALSE()))</f>
        <v/>
      </c>
      <c r="R37" s="358">
        <f>'15歳以下記録入力'!Y52</f>
        <v>0</v>
      </c>
    </row>
    <row r="38" spans="1:18">
      <c r="A38" s="5">
        <f>'15歳以下記録入力'!A53</f>
        <v>7</v>
      </c>
      <c r="B38" s="349" t="str">
        <f>'15歳以下記録入力'!B53</f>
        <v>U10　7</v>
      </c>
      <c r="C38" s="349" t="str">
        <f>'15歳以下記録入力'!C53</f>
        <v>女</v>
      </c>
      <c r="D38" s="349" t="str">
        <f>'15歳以下記録入力'!E53</f>
        <v/>
      </c>
      <c r="E38" s="356">
        <f>'15歳以下記録入力'!F53</f>
        <v>127</v>
      </c>
      <c r="F38" s="349">
        <f>'15歳以下記録入力'!X53</f>
        <v>0</v>
      </c>
      <c r="G38" s="352">
        <f>'15歳以下記録入力'!K53</f>
        <v>0</v>
      </c>
      <c r="H38" s="349" t="str">
        <f>'15歳以下記録入力'!M53</f>
        <v>-</v>
      </c>
      <c r="I38" s="352">
        <f>'15歳以下記録入力'!R53</f>
        <v>0</v>
      </c>
      <c r="J38" s="349" t="str">
        <f>'15歳以下記録入力'!T53</f>
        <v>-</v>
      </c>
      <c r="K38" s="442">
        <f>'15歳以下記録入力'!U53</f>
        <v>0</v>
      </c>
      <c r="L38" s="442"/>
      <c r="M38" s="349" t="str">
        <f>'15歳以下記録入力'!W53</f>
        <v>-</v>
      </c>
      <c r="N38" s="349" t="str">
        <f>IF('15歳以下記録入力'!AA40="","",VLOOKUP(B38,'15歳以下記録入力'!$B$8:$AC$128,26,FALSE()))</f>
        <v>-</v>
      </c>
      <c r="O38" s="349" t="str">
        <f>IF('15歳以下記録入力'!AB53="","",VLOOKUP(B38,'15歳以下記録入力'!$B$8:$AC$128,27,FALSE()))</f>
        <v>-</v>
      </c>
      <c r="P38" s="357" t="str">
        <f>IF('15歳以下記録入力'!AC53="","",VLOOKUP(B38,'15歳以下記録入力'!$B$8:$AC$128,25,FALSE()))</f>
        <v/>
      </c>
      <c r="R38" s="358">
        <f>'15歳以下記録入力'!Y53</f>
        <v>0</v>
      </c>
    </row>
    <row r="39" spans="1:18">
      <c r="A39" s="5">
        <f>'15歳以下記録入力'!A54</f>
        <v>8</v>
      </c>
      <c r="B39" s="349" t="str">
        <f>'15歳以下記録入力'!B54</f>
        <v>U10　8</v>
      </c>
      <c r="C39" s="349" t="str">
        <f>'15歳以下記録入力'!C54</f>
        <v>女</v>
      </c>
      <c r="D39" s="349" t="str">
        <f>'15歳以下記録入力'!E54</f>
        <v/>
      </c>
      <c r="E39" s="356">
        <f>'15歳以下記録入力'!F54</f>
        <v>127</v>
      </c>
      <c r="F39" s="349">
        <f>'15歳以下記録入力'!X54</f>
        <v>0</v>
      </c>
      <c r="G39" s="352">
        <f>'15歳以下記録入力'!K54</f>
        <v>0</v>
      </c>
      <c r="H39" s="349" t="str">
        <f>'15歳以下記録入力'!M54</f>
        <v>-</v>
      </c>
      <c r="I39" s="352">
        <f>'15歳以下記録入力'!R54</f>
        <v>0</v>
      </c>
      <c r="J39" s="349" t="str">
        <f>'15歳以下記録入力'!T54</f>
        <v>-</v>
      </c>
      <c r="K39" s="442">
        <f>'15歳以下記録入力'!U54</f>
        <v>0</v>
      </c>
      <c r="L39" s="442"/>
      <c r="M39" s="349" t="str">
        <f>'15歳以下記録入力'!W54</f>
        <v>-</v>
      </c>
      <c r="N39" s="349" t="str">
        <f>IF('15歳以下記録入力'!AA41="","",VLOOKUP(B39,'15歳以下記録入力'!$B$8:$AC$128,26,FALSE()))</f>
        <v>-</v>
      </c>
      <c r="O39" s="349" t="str">
        <f>IF('15歳以下記録入力'!AB54="","",VLOOKUP(B39,'15歳以下記録入力'!$B$8:$AC$128,27,FALSE()))</f>
        <v>-</v>
      </c>
      <c r="P39" s="357" t="str">
        <f>IF('15歳以下記録入力'!AC54="","",VLOOKUP(B39,'15歳以下記録入力'!$B$8:$AC$128,25,FALSE()))</f>
        <v/>
      </c>
      <c r="R39" s="358">
        <f>'15歳以下記録入力'!Y54</f>
        <v>0</v>
      </c>
    </row>
    <row r="40" spans="1:18">
      <c r="A40" s="5">
        <f>'15歳以下記録入力'!A55</f>
        <v>9</v>
      </c>
      <c r="B40" s="349" t="str">
        <f>'15歳以下記録入力'!B55</f>
        <v>U10　9</v>
      </c>
      <c r="C40" s="349" t="str">
        <f>'15歳以下記録入力'!C55</f>
        <v>女</v>
      </c>
      <c r="D40" s="349" t="str">
        <f>'15歳以下記録入力'!E55</f>
        <v/>
      </c>
      <c r="E40" s="356">
        <f>'15歳以下記録入力'!F55</f>
        <v>127</v>
      </c>
      <c r="F40" s="349">
        <f>'15歳以下記録入力'!X55</f>
        <v>0</v>
      </c>
      <c r="G40" s="352">
        <f>'15歳以下記録入力'!K55</f>
        <v>0</v>
      </c>
      <c r="H40" s="349" t="str">
        <f>'15歳以下記録入力'!M55</f>
        <v>-</v>
      </c>
      <c r="I40" s="352">
        <f>'15歳以下記録入力'!R55</f>
        <v>0</v>
      </c>
      <c r="J40" s="349" t="str">
        <f>'15歳以下記録入力'!T55</f>
        <v>-</v>
      </c>
      <c r="K40" s="442">
        <f>'15歳以下記録入力'!U55</f>
        <v>0</v>
      </c>
      <c r="L40" s="442"/>
      <c r="M40" s="349" t="str">
        <f>'15歳以下記録入力'!W55</f>
        <v>-</v>
      </c>
      <c r="N40" s="349" t="str">
        <f>IF('15歳以下記録入力'!AA42="","",VLOOKUP(B40,'15歳以下記録入力'!$B$8:$AC$128,26,FALSE()))</f>
        <v>-</v>
      </c>
      <c r="O40" s="349" t="str">
        <f>IF('15歳以下記録入力'!AB55="","",VLOOKUP(B40,'15歳以下記録入力'!$B$8:$AC$128,27,FALSE()))</f>
        <v>-</v>
      </c>
      <c r="P40" s="357" t="str">
        <f>IF('15歳以下記録入力'!AC55="","",VLOOKUP(B40,'15歳以下記録入力'!$B$8:$AC$128,25,FALSE()))</f>
        <v/>
      </c>
      <c r="R40" s="358">
        <f>'15歳以下記録入力'!Y55</f>
        <v>0</v>
      </c>
    </row>
    <row r="41" spans="1:18">
      <c r="A41" s="5">
        <f>'15歳以下記録入力'!A56</f>
        <v>10</v>
      </c>
      <c r="B41" s="349" t="str">
        <f>'15歳以下記録入力'!B56</f>
        <v>U10　10</v>
      </c>
      <c r="C41" s="349" t="str">
        <f>'15歳以下記録入力'!C56</f>
        <v>女</v>
      </c>
      <c r="D41" s="349" t="str">
        <f>'15歳以下記録入力'!E56</f>
        <v/>
      </c>
      <c r="E41" s="356">
        <f>'15歳以下記録入力'!F56</f>
        <v>127</v>
      </c>
      <c r="F41" s="349">
        <f>'15歳以下記録入力'!X56</f>
        <v>0</v>
      </c>
      <c r="G41" s="352">
        <f>'15歳以下記録入力'!K56</f>
        <v>0</v>
      </c>
      <c r="H41" s="349" t="str">
        <f>'15歳以下記録入力'!M56</f>
        <v>-</v>
      </c>
      <c r="I41" s="352">
        <f>'15歳以下記録入力'!R56</f>
        <v>0</v>
      </c>
      <c r="J41" s="349" t="str">
        <f>'15歳以下記録入力'!T56</f>
        <v>-</v>
      </c>
      <c r="K41" s="442">
        <f>'15歳以下記録入力'!U56</f>
        <v>0</v>
      </c>
      <c r="L41" s="442"/>
      <c r="M41" s="349" t="str">
        <f>'15歳以下記録入力'!W56</f>
        <v>-</v>
      </c>
      <c r="N41" s="349" t="str">
        <f>IF('15歳以下記録入力'!AA43="","",VLOOKUP(B41,'15歳以下記録入力'!$B$8:$AC$128,26,FALSE()))</f>
        <v>-</v>
      </c>
      <c r="O41" s="349" t="str">
        <f>IF('15歳以下記録入力'!AB56="","",VLOOKUP(B41,'15歳以下記録入力'!$B$8:$AC$128,27,FALSE()))</f>
        <v>-</v>
      </c>
      <c r="P41" s="357" t="str">
        <f>IF('15歳以下記録入力'!AC56="","",VLOOKUP(B41,'15歳以下記録入力'!$B$8:$AC$128,25,FALSE()))</f>
        <v/>
      </c>
      <c r="R41" s="358">
        <f>'15歳以下記録入力'!Y56</f>
        <v>0</v>
      </c>
    </row>
    <row r="42" spans="1:18">
      <c r="A42" s="5"/>
      <c r="B42" s="349"/>
      <c r="C42" s="349"/>
      <c r="D42" s="349"/>
      <c r="E42" s="349"/>
      <c r="F42" s="349"/>
      <c r="G42" s="352"/>
      <c r="H42" s="349"/>
      <c r="I42" s="352"/>
      <c r="J42" s="349"/>
      <c r="K42" s="359"/>
      <c r="L42" s="360"/>
      <c r="M42" s="349"/>
      <c r="N42" s="349"/>
      <c r="O42" s="349"/>
      <c r="P42" s="357"/>
      <c r="R42" s="358"/>
    </row>
    <row r="43" spans="1:18" ht="17.25" customHeight="1">
      <c r="A43" s="363" t="s">
        <v>264</v>
      </c>
      <c r="B43" s="364"/>
      <c r="C43" s="364"/>
      <c r="D43" s="364"/>
      <c r="E43" s="364"/>
      <c r="F43" s="364"/>
      <c r="G43" s="365"/>
      <c r="H43" s="364"/>
      <c r="I43" s="365"/>
      <c r="J43" s="364"/>
      <c r="K43" s="364"/>
      <c r="L43" s="364"/>
      <c r="M43" s="364"/>
      <c r="N43" s="366"/>
      <c r="O43" s="367"/>
      <c r="P43" s="368"/>
      <c r="R43" s="361"/>
    </row>
    <row r="44" spans="1:18">
      <c r="A44" s="5">
        <f>'15歳以下記録入力'!A34</f>
        <v>1</v>
      </c>
      <c r="B44" s="349" t="str">
        <f>'15歳以下記録入力'!B34</f>
        <v>U10　1</v>
      </c>
      <c r="C44" s="349" t="str">
        <f>'15歳以下記録入力'!C34</f>
        <v>男</v>
      </c>
      <c r="D44" s="349" t="str">
        <f>'15歳以下記録入力'!E34</f>
        <v/>
      </c>
      <c r="E44" s="356">
        <f>'15歳以下記録入力'!F34</f>
        <v>127</v>
      </c>
      <c r="F44" s="349">
        <f>'15歳以下記録入力'!X34</f>
        <v>0</v>
      </c>
      <c r="G44" s="352">
        <f>'15歳以下記録入力'!K34</f>
        <v>0</v>
      </c>
      <c r="H44" s="349" t="str">
        <f>'15歳以下記録入力'!M34</f>
        <v>-</v>
      </c>
      <c r="I44" s="352">
        <f>'15歳以下記録入力'!R34</f>
        <v>0</v>
      </c>
      <c r="J44" s="349" t="str">
        <f>'15歳以下記録入力'!T34</f>
        <v>-</v>
      </c>
      <c r="K44" s="442">
        <f>'15歳以下記録入力'!U34</f>
        <v>0</v>
      </c>
      <c r="L44" s="442"/>
      <c r="M44" s="349" t="str">
        <f>'15歳以下記録入力'!W34</f>
        <v>-</v>
      </c>
      <c r="N44" s="349" t="str">
        <f>IF('15歳以下記録入力'!AA46="","",VLOOKUP(B44,'15歳以下記録入力'!$B$8:$AC$128,26,FALSE()))</f>
        <v/>
      </c>
      <c r="O44" s="349" t="str">
        <f>IF('15歳以下記録入力'!AB34="","",VLOOKUP(B44,'15歳以下記録入力'!$B$8:$AC$128,27,FALSE()))</f>
        <v>-</v>
      </c>
      <c r="P44" s="357" t="str">
        <f>IF('15歳以下記録入力'!AC34="","",VLOOKUP(B44,'15歳以下記録入力'!$B$8:$AC$128,25,FALSE()))</f>
        <v/>
      </c>
      <c r="R44" s="358">
        <f>'15歳以下記録入力'!Y34</f>
        <v>0</v>
      </c>
    </row>
    <row r="45" spans="1:18">
      <c r="A45" s="5">
        <f>'15歳以下記録入力'!A35</f>
        <v>2</v>
      </c>
      <c r="B45" s="349" t="str">
        <f>'15歳以下記録入力'!B35</f>
        <v>U10　2</v>
      </c>
      <c r="C45" s="349" t="str">
        <f>'15歳以下記録入力'!C35</f>
        <v>男</v>
      </c>
      <c r="D45" s="349" t="str">
        <f>'15歳以下記録入力'!E35</f>
        <v/>
      </c>
      <c r="E45" s="356">
        <f>'15歳以下記録入力'!F35</f>
        <v>127</v>
      </c>
      <c r="F45" s="349">
        <f>'15歳以下記録入力'!X35</f>
        <v>0</v>
      </c>
      <c r="G45" s="352">
        <f>'15歳以下記録入力'!K35</f>
        <v>0</v>
      </c>
      <c r="H45" s="349" t="str">
        <f>'15歳以下記録入力'!M35</f>
        <v>-</v>
      </c>
      <c r="I45" s="352">
        <f>'15歳以下記録入力'!R35</f>
        <v>0</v>
      </c>
      <c r="J45" s="349" t="str">
        <f>'15歳以下記録入力'!T35</f>
        <v>-</v>
      </c>
      <c r="K45" s="442">
        <f>'15歳以下記録入力'!U35</f>
        <v>0</v>
      </c>
      <c r="L45" s="442"/>
      <c r="M45" s="349" t="str">
        <f>'15歳以下記録入力'!W35</f>
        <v>-</v>
      </c>
      <c r="N45" s="349" t="e">
        <f>IF('15歳以下記録入力'!#REF!="","",VLOOKUP(B45,'15歳以下記録入力'!$B$8:$AC$128,26,FALSE()))</f>
        <v>#REF!</v>
      </c>
      <c r="O45" s="349" t="str">
        <f>IF('15歳以下記録入力'!AB35="","",VLOOKUP(B45,'15歳以下記録入力'!$B$8:$AC$128,27,FALSE()))</f>
        <v>-</v>
      </c>
      <c r="P45" s="357" t="str">
        <f>IF('15歳以下記録入力'!AC35="","",VLOOKUP(B45,'15歳以下記録入力'!$B$8:$AC$128,25,FALSE()))</f>
        <v/>
      </c>
      <c r="R45" s="358">
        <f>'15歳以下記録入力'!Y35</f>
        <v>0</v>
      </c>
    </row>
    <row r="46" spans="1:18">
      <c r="A46" s="5">
        <f>'15歳以下記録入力'!A36</f>
        <v>3</v>
      </c>
      <c r="B46" s="349" t="str">
        <f>'15歳以下記録入力'!B36</f>
        <v>U10　3</v>
      </c>
      <c r="C46" s="349" t="str">
        <f>'15歳以下記録入力'!C36</f>
        <v>男</v>
      </c>
      <c r="D46" s="349" t="str">
        <f>'15歳以下記録入力'!E36</f>
        <v/>
      </c>
      <c r="E46" s="356">
        <f>'15歳以下記録入力'!F36</f>
        <v>127</v>
      </c>
      <c r="F46" s="349">
        <f>'15歳以下記録入力'!X36</f>
        <v>0</v>
      </c>
      <c r="G46" s="352">
        <f>'15歳以下記録入力'!K36</f>
        <v>0</v>
      </c>
      <c r="H46" s="349" t="str">
        <f>'15歳以下記録入力'!M36</f>
        <v>-</v>
      </c>
      <c r="I46" s="352">
        <f>'15歳以下記録入力'!R36</f>
        <v>0</v>
      </c>
      <c r="J46" s="349" t="str">
        <f>'15歳以下記録入力'!T36</f>
        <v>-</v>
      </c>
      <c r="K46" s="442">
        <f>'15歳以下記録入力'!U36</f>
        <v>0</v>
      </c>
      <c r="L46" s="442"/>
      <c r="M46" s="349" t="str">
        <f>'15歳以下記録入力'!W36</f>
        <v>-</v>
      </c>
      <c r="N46" s="349" t="e">
        <f>IF('15歳以下記録入力'!#REF!="","",VLOOKUP(B46,'15歳以下記録入力'!$B$8:$AC$128,26,FALSE()))</f>
        <v>#REF!</v>
      </c>
      <c r="O46" s="349" t="str">
        <f>IF('15歳以下記録入力'!AB36="","",VLOOKUP(B46,'15歳以下記録入力'!$B$8:$AC$128,27,FALSE()))</f>
        <v>-</v>
      </c>
      <c r="P46" s="357" t="str">
        <f>IF('15歳以下記録入力'!AC36="","",VLOOKUP(B46,'15歳以下記録入力'!$B$8:$AC$128,25,FALSE()))</f>
        <v/>
      </c>
      <c r="R46" s="358">
        <f>'15歳以下記録入力'!Y36</f>
        <v>0</v>
      </c>
    </row>
    <row r="47" spans="1:18">
      <c r="A47" s="5">
        <f>'15歳以下記録入力'!A37</f>
        <v>4</v>
      </c>
      <c r="B47" s="349" t="str">
        <f>'15歳以下記録入力'!B37</f>
        <v>U10　4</v>
      </c>
      <c r="C47" s="349" t="str">
        <f>'15歳以下記録入力'!C37</f>
        <v>男</v>
      </c>
      <c r="D47" s="349" t="str">
        <f>'15歳以下記録入力'!E37</f>
        <v/>
      </c>
      <c r="E47" s="356">
        <f>'15歳以下記録入力'!F37</f>
        <v>127</v>
      </c>
      <c r="F47" s="349">
        <f>'15歳以下記録入力'!X37</f>
        <v>0</v>
      </c>
      <c r="G47" s="352">
        <f>'15歳以下記録入力'!K37</f>
        <v>0</v>
      </c>
      <c r="H47" s="349" t="str">
        <f>'15歳以下記録入力'!M37</f>
        <v>-</v>
      </c>
      <c r="I47" s="352">
        <f>'15歳以下記録入力'!R37</f>
        <v>0</v>
      </c>
      <c r="J47" s="349" t="str">
        <f>'15歳以下記録入力'!T37</f>
        <v>-</v>
      </c>
      <c r="K47" s="442">
        <f>'15歳以下記録入力'!U37</f>
        <v>0</v>
      </c>
      <c r="L47" s="442"/>
      <c r="M47" s="349" t="str">
        <f>'15歳以下記録入力'!W37</f>
        <v>-</v>
      </c>
      <c r="N47" s="349" t="e">
        <f>IF('15歳以下記録入力'!#REF!="","",VLOOKUP(B47,'15歳以下記録入力'!$B$8:$AC$128,26,FALSE()))</f>
        <v>#REF!</v>
      </c>
      <c r="O47" s="349" t="str">
        <f>IF('15歳以下記録入力'!AB37="","",VLOOKUP(B47,'15歳以下記録入力'!$B$8:$AC$128,27,FALSE()))</f>
        <v>-</v>
      </c>
      <c r="P47" s="357" t="str">
        <f>IF('15歳以下記録入力'!AC37="","",VLOOKUP(B47,'15歳以下記録入力'!$B$8:$AC$128,25,FALSE()))</f>
        <v/>
      </c>
      <c r="R47" s="358">
        <f>'15歳以下記録入力'!Y37</f>
        <v>0</v>
      </c>
    </row>
    <row r="48" spans="1:18">
      <c r="A48" s="5">
        <f>'15歳以下記録入力'!A38</f>
        <v>5</v>
      </c>
      <c r="B48" s="349" t="str">
        <f>'15歳以下記録入力'!B38</f>
        <v>U10　5</v>
      </c>
      <c r="C48" s="349" t="str">
        <f>'15歳以下記録入力'!C38</f>
        <v>男</v>
      </c>
      <c r="D48" s="349" t="str">
        <f>'15歳以下記録入力'!E38</f>
        <v/>
      </c>
      <c r="E48" s="356">
        <f>'15歳以下記録入力'!F38</f>
        <v>127</v>
      </c>
      <c r="F48" s="349">
        <f>'15歳以下記録入力'!X38</f>
        <v>0</v>
      </c>
      <c r="G48" s="352">
        <f>'15歳以下記録入力'!K38</f>
        <v>0</v>
      </c>
      <c r="H48" s="349" t="str">
        <f>'15歳以下記録入力'!M38</f>
        <v>-</v>
      </c>
      <c r="I48" s="352">
        <f>'15歳以下記録入力'!R38</f>
        <v>0</v>
      </c>
      <c r="J48" s="349" t="str">
        <f>'15歳以下記録入力'!T38</f>
        <v>-</v>
      </c>
      <c r="K48" s="442">
        <f>'15歳以下記録入力'!U38</f>
        <v>0</v>
      </c>
      <c r="L48" s="442"/>
      <c r="M48" s="349" t="str">
        <f>'15歳以下記録入力'!W38</f>
        <v>-</v>
      </c>
      <c r="N48" s="349" t="e">
        <f>IF('15歳以下記録入力'!#REF!="","",VLOOKUP(B48,'15歳以下記録入力'!$B$8:$AC$128,26,FALSE()))</f>
        <v>#REF!</v>
      </c>
      <c r="O48" s="349" t="str">
        <f>IF('15歳以下記録入力'!AB38="","",VLOOKUP(B48,'15歳以下記録入力'!$B$8:$AC$128,27,FALSE()))</f>
        <v>-</v>
      </c>
      <c r="P48" s="357" t="str">
        <f>IF('15歳以下記録入力'!AC38="","",VLOOKUP(B48,'15歳以下記録入力'!$B$8:$AC$128,25,FALSE()))</f>
        <v/>
      </c>
      <c r="R48" s="358">
        <f>'15歳以下記録入力'!Y38</f>
        <v>0</v>
      </c>
    </row>
    <row r="49" spans="1:18">
      <c r="A49" s="5">
        <f>'15歳以下記録入力'!A39</f>
        <v>6</v>
      </c>
      <c r="B49" s="349" t="str">
        <f>'15歳以下記録入力'!B39</f>
        <v>U10　6</v>
      </c>
      <c r="C49" s="349" t="str">
        <f>'15歳以下記録入力'!C39</f>
        <v>男</v>
      </c>
      <c r="D49" s="349" t="str">
        <f>'15歳以下記録入力'!E39</f>
        <v/>
      </c>
      <c r="E49" s="356">
        <f>'15歳以下記録入力'!F39</f>
        <v>127</v>
      </c>
      <c r="F49" s="349">
        <f>'15歳以下記録入力'!X39</f>
        <v>0</v>
      </c>
      <c r="G49" s="352">
        <f>'15歳以下記録入力'!K39</f>
        <v>0</v>
      </c>
      <c r="H49" s="349" t="str">
        <f>'15歳以下記録入力'!M39</f>
        <v>-</v>
      </c>
      <c r="I49" s="352">
        <f>'15歳以下記録入力'!R39</f>
        <v>0</v>
      </c>
      <c r="J49" s="349" t="str">
        <f>'15歳以下記録入力'!T39</f>
        <v>-</v>
      </c>
      <c r="K49" s="442">
        <f>'15歳以下記録入力'!U39</f>
        <v>0</v>
      </c>
      <c r="L49" s="442"/>
      <c r="M49" s="349" t="str">
        <f>'15歳以下記録入力'!W39</f>
        <v>-</v>
      </c>
      <c r="N49" s="349" t="e">
        <f>IF('15歳以下記録入力'!#REF!="","",VLOOKUP(B49,'15歳以下記録入力'!$B$8:$AC$128,26,FALSE()))</f>
        <v>#REF!</v>
      </c>
      <c r="O49" s="349" t="str">
        <f>IF('15歳以下記録入力'!AB39="","",VLOOKUP(B49,'15歳以下記録入力'!$B$8:$AC$128,27,FALSE()))</f>
        <v>-</v>
      </c>
      <c r="P49" s="357" t="str">
        <f>IF('15歳以下記録入力'!AC39="","",VLOOKUP(B49,'15歳以下記録入力'!$B$8:$AC$128,25,FALSE()))</f>
        <v/>
      </c>
      <c r="R49" s="358">
        <f>'15歳以下記録入力'!Y39</f>
        <v>0</v>
      </c>
    </row>
    <row r="50" spans="1:18">
      <c r="A50" s="5">
        <f>'15歳以下記録入力'!A40</f>
        <v>7</v>
      </c>
      <c r="B50" s="349" t="str">
        <f>'15歳以下記録入力'!B40</f>
        <v>U10　7</v>
      </c>
      <c r="C50" s="349" t="str">
        <f>'15歳以下記録入力'!C40</f>
        <v>男</v>
      </c>
      <c r="D50" s="349" t="str">
        <f>'15歳以下記録入力'!E40</f>
        <v/>
      </c>
      <c r="E50" s="356">
        <f>'15歳以下記録入力'!F40</f>
        <v>127</v>
      </c>
      <c r="F50" s="349">
        <f>'15歳以下記録入力'!X40</f>
        <v>0</v>
      </c>
      <c r="G50" s="352">
        <f>'15歳以下記録入力'!K40</f>
        <v>0</v>
      </c>
      <c r="H50" s="349" t="str">
        <f>'15歳以下記録入力'!M40</f>
        <v>-</v>
      </c>
      <c r="I50" s="352">
        <f>'15歳以下記録入力'!R40</f>
        <v>0</v>
      </c>
      <c r="J50" s="349" t="str">
        <f>'15歳以下記録入力'!T40</f>
        <v>-</v>
      </c>
      <c r="K50" s="442">
        <f>'15歳以下記録入力'!U40</f>
        <v>0</v>
      </c>
      <c r="L50" s="442"/>
      <c r="M50" s="349" t="str">
        <f>'15歳以下記録入力'!W40</f>
        <v>-</v>
      </c>
      <c r="N50" s="349" t="e">
        <f>IF('15歳以下記録入力'!#REF!="","",VLOOKUP(B50,'15歳以下記録入力'!$B$8:$AC$128,26,FALSE()))</f>
        <v>#REF!</v>
      </c>
      <c r="O50" s="349" t="str">
        <f>IF('15歳以下記録入力'!AB40="","",VLOOKUP(B50,'15歳以下記録入力'!$B$8:$AC$128,27,FALSE()))</f>
        <v>-</v>
      </c>
      <c r="P50" s="357" t="str">
        <f>IF('15歳以下記録入力'!AC40="","",VLOOKUP(B50,'15歳以下記録入力'!$B$8:$AC$128,25,FALSE()))</f>
        <v/>
      </c>
      <c r="R50" s="358">
        <f>'15歳以下記録入力'!Y40</f>
        <v>0</v>
      </c>
    </row>
    <row r="51" spans="1:18">
      <c r="A51" s="5">
        <f>'15歳以下記録入力'!A41</f>
        <v>8</v>
      </c>
      <c r="B51" s="349" t="str">
        <f>'15歳以下記録入力'!B41</f>
        <v>U10　8</v>
      </c>
      <c r="C51" s="349" t="str">
        <f>'15歳以下記録入力'!C41</f>
        <v>男</v>
      </c>
      <c r="D51" s="349" t="str">
        <f>'15歳以下記録入力'!E41</f>
        <v/>
      </c>
      <c r="E51" s="356">
        <f>'15歳以下記録入力'!F41</f>
        <v>127</v>
      </c>
      <c r="F51" s="349">
        <f>'15歳以下記録入力'!X41</f>
        <v>0</v>
      </c>
      <c r="G51" s="352">
        <f>'15歳以下記録入力'!K41</f>
        <v>0</v>
      </c>
      <c r="H51" s="349" t="str">
        <f>'15歳以下記録入力'!M41</f>
        <v>-</v>
      </c>
      <c r="I51" s="352">
        <f>'15歳以下記録入力'!R41</f>
        <v>0</v>
      </c>
      <c r="J51" s="349" t="str">
        <f>'15歳以下記録入力'!T41</f>
        <v>-</v>
      </c>
      <c r="K51" s="442">
        <f>'15歳以下記録入力'!U41</f>
        <v>0</v>
      </c>
      <c r="L51" s="442"/>
      <c r="M51" s="349" t="str">
        <f>'15歳以下記録入力'!W41</f>
        <v>-</v>
      </c>
      <c r="N51" s="349" t="e">
        <f>IF('15歳以下記録入力'!#REF!="","",VLOOKUP(B51,'15歳以下記録入力'!$B$8:$AC$128,26,FALSE()))</f>
        <v>#REF!</v>
      </c>
      <c r="O51" s="349" t="str">
        <f>IF('15歳以下記録入力'!AB41="","",VLOOKUP(B51,'15歳以下記録入力'!$B$8:$AC$128,27,FALSE()))</f>
        <v>-</v>
      </c>
      <c r="P51" s="357" t="str">
        <f>IF('15歳以下記録入力'!AC41="","",VLOOKUP(B51,'15歳以下記録入力'!$B$8:$AC$128,25,FALSE()))</f>
        <v/>
      </c>
      <c r="R51" s="358">
        <f>'15歳以下記録入力'!Y41</f>
        <v>0</v>
      </c>
    </row>
    <row r="52" spans="1:18">
      <c r="A52" s="5">
        <f>'15歳以下記録入力'!A42</f>
        <v>9</v>
      </c>
      <c r="B52" s="349" t="str">
        <f>'15歳以下記録入力'!B42</f>
        <v>U10　9</v>
      </c>
      <c r="C52" s="349" t="str">
        <f>'15歳以下記録入力'!C42</f>
        <v>男</v>
      </c>
      <c r="D52" s="349" t="str">
        <f>'15歳以下記録入力'!E42</f>
        <v/>
      </c>
      <c r="E52" s="356">
        <f>'15歳以下記録入力'!F42</f>
        <v>127</v>
      </c>
      <c r="F52" s="349">
        <f>'15歳以下記録入力'!X42</f>
        <v>0</v>
      </c>
      <c r="G52" s="352">
        <f>'15歳以下記録入力'!K42</f>
        <v>0</v>
      </c>
      <c r="H52" s="349" t="str">
        <f>'15歳以下記録入力'!M42</f>
        <v>-</v>
      </c>
      <c r="I52" s="352">
        <f>'15歳以下記録入力'!R42</f>
        <v>0</v>
      </c>
      <c r="J52" s="349" t="str">
        <f>'15歳以下記録入力'!T42</f>
        <v>-</v>
      </c>
      <c r="K52" s="442">
        <f>'15歳以下記録入力'!U42</f>
        <v>0</v>
      </c>
      <c r="L52" s="442"/>
      <c r="M52" s="349" t="str">
        <f>'15歳以下記録入力'!W42</f>
        <v>-</v>
      </c>
      <c r="N52" s="349" t="e">
        <f>IF('15歳以下記録入力'!#REF!="","",VLOOKUP(B52,'15歳以下記録入力'!$B$8:$AC$128,26,FALSE()))</f>
        <v>#REF!</v>
      </c>
      <c r="O52" s="349" t="str">
        <f>IF('15歳以下記録入力'!AB42="","",VLOOKUP(B52,'15歳以下記録入力'!$B$8:$AC$128,27,FALSE()))</f>
        <v>-</v>
      </c>
      <c r="P52" s="357" t="str">
        <f>IF('15歳以下記録入力'!AC42="","",VLOOKUP(B52,'15歳以下記録入力'!$B$8:$AC$128,25,FALSE()))</f>
        <v/>
      </c>
      <c r="R52" s="358">
        <f>'15歳以下記録入力'!Y42</f>
        <v>0</v>
      </c>
    </row>
    <row r="53" spans="1:18">
      <c r="A53" s="5">
        <f>'15歳以下記録入力'!A43</f>
        <v>10</v>
      </c>
      <c r="B53" s="349" t="str">
        <f>'15歳以下記録入力'!B43</f>
        <v>U10　10</v>
      </c>
      <c r="C53" s="349" t="str">
        <f>'15歳以下記録入力'!C43</f>
        <v>男</v>
      </c>
      <c r="D53" s="349" t="str">
        <f>'15歳以下記録入力'!E43</f>
        <v/>
      </c>
      <c r="E53" s="356">
        <f>'15歳以下記録入力'!F43</f>
        <v>127</v>
      </c>
      <c r="F53" s="349">
        <f>'15歳以下記録入力'!X43</f>
        <v>0</v>
      </c>
      <c r="G53" s="352">
        <f>'15歳以下記録入力'!K43</f>
        <v>0</v>
      </c>
      <c r="H53" s="349" t="str">
        <f>'15歳以下記録入力'!M43</f>
        <v>-</v>
      </c>
      <c r="I53" s="352">
        <f>'15歳以下記録入力'!R43</f>
        <v>0</v>
      </c>
      <c r="J53" s="349" t="str">
        <f>'15歳以下記録入力'!T43</f>
        <v>-</v>
      </c>
      <c r="K53" s="442">
        <f>'15歳以下記録入力'!U43</f>
        <v>0</v>
      </c>
      <c r="L53" s="442"/>
      <c r="M53" s="349" t="str">
        <f>'15歳以下記録入力'!W43</f>
        <v>-</v>
      </c>
      <c r="N53" s="349" t="e">
        <f>IF('15歳以下記録入力'!#REF!="","",VLOOKUP(B53,'15歳以下記録入力'!$B$8:$AC$128,26,FALSE()))</f>
        <v>#REF!</v>
      </c>
      <c r="O53" s="349" t="str">
        <f>IF('15歳以下記録入力'!AB43="","",VLOOKUP(B53,'15歳以下記録入力'!$B$8:$AC$128,27,FALSE()))</f>
        <v>-</v>
      </c>
      <c r="P53" s="357" t="str">
        <f>IF('15歳以下記録入力'!AC43="","",VLOOKUP(B53,'15歳以下記録入力'!$B$8:$AC$128,25,FALSE()))</f>
        <v/>
      </c>
      <c r="R53" s="358">
        <f>'15歳以下記録入力'!Y43</f>
        <v>0</v>
      </c>
    </row>
    <row r="54" spans="1:18">
      <c r="A54" s="12"/>
      <c r="B54" s="369"/>
      <c r="C54" s="369"/>
      <c r="D54" s="369"/>
      <c r="E54" s="369"/>
      <c r="F54" s="369"/>
      <c r="G54" s="370"/>
      <c r="H54" s="369"/>
      <c r="I54" s="370"/>
      <c r="J54" s="369"/>
      <c r="K54" s="369"/>
      <c r="L54" s="369"/>
      <c r="M54" s="369"/>
      <c r="N54" s="369"/>
      <c r="O54" s="369"/>
      <c r="P54" s="371"/>
      <c r="R54" s="362"/>
    </row>
    <row r="55" spans="1:18" ht="17.25" customHeight="1">
      <c r="A55" s="363" t="s">
        <v>265</v>
      </c>
      <c r="B55" s="364"/>
      <c r="C55" s="364"/>
      <c r="D55" s="364"/>
      <c r="E55" s="364"/>
      <c r="F55" s="364"/>
      <c r="G55" s="365"/>
      <c r="H55" s="364"/>
      <c r="I55" s="365"/>
      <c r="J55" s="364"/>
      <c r="K55" s="364"/>
      <c r="L55" s="364"/>
      <c r="M55" s="364"/>
      <c r="N55" s="364"/>
      <c r="O55" s="367"/>
      <c r="P55" s="368"/>
      <c r="R55" s="348"/>
    </row>
    <row r="56" spans="1:18">
      <c r="A56" s="372" t="s">
        <v>266</v>
      </c>
      <c r="B56" s="349" t="s">
        <v>22</v>
      </c>
      <c r="C56" s="350" t="s">
        <v>23</v>
      </c>
      <c r="D56" s="351" t="s">
        <v>256</v>
      </c>
      <c r="E56" s="349" t="s">
        <v>25</v>
      </c>
      <c r="F56" s="349" t="s">
        <v>30</v>
      </c>
      <c r="G56" s="352" t="s">
        <v>26</v>
      </c>
      <c r="H56" s="349" t="s">
        <v>38</v>
      </c>
      <c r="I56" s="352" t="s">
        <v>27</v>
      </c>
      <c r="J56" s="349" t="s">
        <v>38</v>
      </c>
      <c r="K56" s="441" t="s">
        <v>257</v>
      </c>
      <c r="L56" s="441"/>
      <c r="M56" s="349" t="s">
        <v>29</v>
      </c>
      <c r="N56" s="373" t="s">
        <v>258</v>
      </c>
      <c r="O56" s="353" t="s">
        <v>259</v>
      </c>
      <c r="P56" s="354" t="s">
        <v>260</v>
      </c>
      <c r="R56" s="355" t="s">
        <v>261</v>
      </c>
    </row>
    <row r="57" spans="1:18">
      <c r="A57" s="372">
        <f>'15歳以下記録入力'!A83</f>
        <v>1</v>
      </c>
      <c r="B57" s="349" t="str">
        <f>'15歳以下記録入力'!B83</f>
        <v>U12W1</v>
      </c>
      <c r="C57" s="349" t="str">
        <f>'15歳以下記録入力'!C83</f>
        <v>女</v>
      </c>
      <c r="D57" s="349" t="str">
        <f>'15歳以下記録入力'!E83</f>
        <v/>
      </c>
      <c r="E57" s="356">
        <f>'15歳以下記録入力'!F83</f>
        <v>127</v>
      </c>
      <c r="F57" s="349">
        <f>'15歳以下記録入力'!X60</f>
        <v>0</v>
      </c>
      <c r="G57" s="352">
        <f>'15歳以下記録入力'!K83</f>
        <v>0</v>
      </c>
      <c r="H57" s="349" t="str">
        <f>'15歳以下記録入力'!M83</f>
        <v>-</v>
      </c>
      <c r="I57" s="352">
        <f>'15歳以下記録入力'!R83</f>
        <v>0</v>
      </c>
      <c r="J57" s="349" t="str">
        <f>'15歳以下記録入力'!T83</f>
        <v>-</v>
      </c>
      <c r="K57" s="442">
        <f>'15歳以下記録入力'!U83</f>
        <v>0</v>
      </c>
      <c r="L57" s="442"/>
      <c r="M57" s="349" t="str">
        <f>'15歳以下記録入力'!W83</f>
        <v>-</v>
      </c>
      <c r="N57" s="11" t="str">
        <f>IF('15歳以下記録入力'!AA60="","",VLOOKUP($B57,'15歳以下記録入力'!$B$8:$AC$128,26,FALSE()))</f>
        <v>-</v>
      </c>
      <c r="O57" s="11" t="str">
        <f>IF('15歳以下記録入力'!AB60="","",VLOOKUP($B57,'15歳以下記録入力'!$B$8:$AC$128,27,FALSE()))</f>
        <v>-</v>
      </c>
      <c r="P57" s="357" t="str">
        <f>IF('15歳以下記録入力'!AC60="","",VLOOKUP($B57,'15歳以下記録入力'!$B$8:$AC$128,25,FALSE()))</f>
        <v/>
      </c>
      <c r="R57" s="374">
        <f>'15歳以下記録入力'!Y60</f>
        <v>0</v>
      </c>
    </row>
    <row r="58" spans="1:18">
      <c r="A58" s="372">
        <f>'15歳以下記録入力'!A84</f>
        <v>2</v>
      </c>
      <c r="B58" s="349" t="str">
        <f>'15歳以下記録入力'!B84</f>
        <v>U12W2</v>
      </c>
      <c r="C58" s="349" t="str">
        <f>'15歳以下記録入力'!C84</f>
        <v>女</v>
      </c>
      <c r="D58" s="349" t="str">
        <f>'15歳以下記録入力'!E84</f>
        <v/>
      </c>
      <c r="E58" s="356">
        <f>'15歳以下記録入力'!F84</f>
        <v>127</v>
      </c>
      <c r="F58" s="349">
        <f>'15歳以下記録入力'!X61</f>
        <v>0</v>
      </c>
      <c r="G58" s="352">
        <f>'15歳以下記録入力'!K84</f>
        <v>0</v>
      </c>
      <c r="H58" s="349" t="str">
        <f>'15歳以下記録入力'!M84</f>
        <v>-</v>
      </c>
      <c r="I58" s="352">
        <f>'15歳以下記録入力'!R84</f>
        <v>0</v>
      </c>
      <c r="J58" s="349" t="str">
        <f>'15歳以下記録入力'!T84</f>
        <v>-</v>
      </c>
      <c r="K58" s="442">
        <f>'15歳以下記録入力'!U84</f>
        <v>0</v>
      </c>
      <c r="L58" s="442"/>
      <c r="M58" s="349" t="str">
        <f>'15歳以下記録入力'!W84</f>
        <v>-</v>
      </c>
      <c r="N58" s="11" t="str">
        <f>IF('15歳以下記録入力'!AA61="","",VLOOKUP($B58,'15歳以下記録入力'!$B$8:$AC$128,26,FALSE()))</f>
        <v>-</v>
      </c>
      <c r="O58" s="11" t="str">
        <f>IF('15歳以下記録入力'!AB61="","",VLOOKUP($B58,'15歳以下記録入力'!$B$8:$AC$128,27,FALSE()))</f>
        <v>-</v>
      </c>
      <c r="P58" s="357" t="str">
        <f>IF('15歳以下記録入力'!AC61="","",VLOOKUP($B58,'15歳以下記録入力'!$B$8:$AC$128,25,FALSE()))</f>
        <v/>
      </c>
      <c r="R58" s="374">
        <f>'15歳以下記録入力'!Y61</f>
        <v>0</v>
      </c>
    </row>
    <row r="59" spans="1:18">
      <c r="A59" s="372">
        <f>'15歳以下記録入力'!A85</f>
        <v>3</v>
      </c>
      <c r="B59" s="349" t="str">
        <f>'15歳以下記録入力'!B85</f>
        <v>U12W3</v>
      </c>
      <c r="C59" s="349" t="str">
        <f>'15歳以下記録入力'!C85</f>
        <v>女</v>
      </c>
      <c r="D59" s="349" t="str">
        <f>'15歳以下記録入力'!E85</f>
        <v/>
      </c>
      <c r="E59" s="356">
        <f>'15歳以下記録入力'!F85</f>
        <v>127</v>
      </c>
      <c r="F59" s="349">
        <f>'15歳以下記録入力'!X62</f>
        <v>0</v>
      </c>
      <c r="G59" s="352">
        <f>'15歳以下記録入力'!K85</f>
        <v>0</v>
      </c>
      <c r="H59" s="349" t="str">
        <f>'15歳以下記録入力'!M85</f>
        <v>-</v>
      </c>
      <c r="I59" s="352">
        <f>'15歳以下記録入力'!R85</f>
        <v>0</v>
      </c>
      <c r="J59" s="349" t="str">
        <f>'15歳以下記録入力'!T85</f>
        <v>-</v>
      </c>
      <c r="K59" s="442">
        <f>'15歳以下記録入力'!U85</f>
        <v>0</v>
      </c>
      <c r="L59" s="442"/>
      <c r="M59" s="349" t="str">
        <f>'15歳以下記録入力'!W85</f>
        <v>-</v>
      </c>
      <c r="N59" s="11" t="str">
        <f>IF('15歳以下記録入力'!AA62="","",VLOOKUP($B59,'15歳以下記録入力'!$B$8:$AC$128,26,FALSE()))</f>
        <v>-</v>
      </c>
      <c r="O59" s="11" t="str">
        <f>IF('15歳以下記録入力'!AB62="","",VLOOKUP($B59,'15歳以下記録入力'!$B$8:$AC$128,27,FALSE()))</f>
        <v>-</v>
      </c>
      <c r="P59" s="357" t="str">
        <f>IF('15歳以下記録入力'!AC62="","",VLOOKUP($B59,'15歳以下記録入力'!$B$8:$AC$128,25,FALSE()))</f>
        <v/>
      </c>
      <c r="R59" s="374">
        <f>'15歳以下記録入力'!Y62</f>
        <v>0</v>
      </c>
    </row>
    <row r="60" spans="1:18">
      <c r="A60" s="372">
        <f>'15歳以下記録入力'!A86</f>
        <v>4</v>
      </c>
      <c r="B60" s="349" t="str">
        <f>'15歳以下記録入力'!B86</f>
        <v>U12W4</v>
      </c>
      <c r="C60" s="349" t="str">
        <f>'15歳以下記録入力'!C86</f>
        <v>女</v>
      </c>
      <c r="D60" s="349" t="str">
        <f>'15歳以下記録入力'!E86</f>
        <v/>
      </c>
      <c r="E60" s="356">
        <f>'15歳以下記録入力'!F86</f>
        <v>127</v>
      </c>
      <c r="F60" s="349">
        <f>'15歳以下記録入力'!X63</f>
        <v>0</v>
      </c>
      <c r="G60" s="352">
        <f>'15歳以下記録入力'!K86</f>
        <v>0</v>
      </c>
      <c r="H60" s="349" t="str">
        <f>'15歳以下記録入力'!M86</f>
        <v>-</v>
      </c>
      <c r="I60" s="352">
        <f>'15歳以下記録入力'!R86</f>
        <v>0</v>
      </c>
      <c r="J60" s="349" t="str">
        <f>'15歳以下記録入力'!T86</f>
        <v>-</v>
      </c>
      <c r="K60" s="442">
        <f>'15歳以下記録入力'!U86</f>
        <v>0</v>
      </c>
      <c r="L60" s="442"/>
      <c r="M60" s="349" t="str">
        <f>'15歳以下記録入力'!W86</f>
        <v>-</v>
      </c>
      <c r="N60" s="11" t="str">
        <f>IF('15歳以下記録入力'!AA63="","",VLOOKUP($B60,'15歳以下記録入力'!$B$8:$AC$128,26,FALSE()))</f>
        <v>-</v>
      </c>
      <c r="O60" s="11" t="str">
        <f>IF('15歳以下記録入力'!AB63="","",VLOOKUP($B60,'15歳以下記録入力'!$B$8:$AC$128,27,FALSE()))</f>
        <v>-</v>
      </c>
      <c r="P60" s="357" t="str">
        <f>IF('15歳以下記録入力'!AC63="","",VLOOKUP($B60,'15歳以下記録入力'!$B$8:$AC$128,25,FALSE()))</f>
        <v/>
      </c>
      <c r="R60" s="374">
        <f>'15歳以下記録入力'!Y63</f>
        <v>0</v>
      </c>
    </row>
    <row r="61" spans="1:18">
      <c r="A61" s="372">
        <f>'15歳以下記録入力'!A87</f>
        <v>5</v>
      </c>
      <c r="B61" s="349" t="str">
        <f>'15歳以下記録入力'!B87</f>
        <v>U12W5</v>
      </c>
      <c r="C61" s="349" t="str">
        <f>'15歳以下記録入力'!C87</f>
        <v>女</v>
      </c>
      <c r="D61" s="349" t="str">
        <f>'15歳以下記録入力'!E87</f>
        <v/>
      </c>
      <c r="E61" s="356">
        <f>'15歳以下記録入力'!F87</f>
        <v>127</v>
      </c>
      <c r="F61" s="349">
        <f>'15歳以下記録入力'!X64</f>
        <v>0</v>
      </c>
      <c r="G61" s="352">
        <f>'15歳以下記録入力'!K87</f>
        <v>0</v>
      </c>
      <c r="H61" s="349" t="str">
        <f>'15歳以下記録入力'!M87</f>
        <v>-</v>
      </c>
      <c r="I61" s="352">
        <f>'15歳以下記録入力'!R87</f>
        <v>0</v>
      </c>
      <c r="J61" s="349" t="str">
        <f>'15歳以下記録入力'!T87</f>
        <v>-</v>
      </c>
      <c r="K61" s="442">
        <f>'15歳以下記録入力'!U87</f>
        <v>0</v>
      </c>
      <c r="L61" s="442"/>
      <c r="M61" s="349" t="str">
        <f>'15歳以下記録入力'!W87</f>
        <v>-</v>
      </c>
      <c r="N61" s="11" t="str">
        <f>IF('15歳以下記録入力'!AA64="","",VLOOKUP($B61,'15歳以下記録入力'!$B$8:$AC$128,26,FALSE()))</f>
        <v>-</v>
      </c>
      <c r="O61" s="11" t="str">
        <f>IF('15歳以下記録入力'!AB64="","",VLOOKUP($B61,'15歳以下記録入力'!$B$8:$AC$128,27,FALSE()))</f>
        <v>-</v>
      </c>
      <c r="P61" s="357" t="str">
        <f>IF('15歳以下記録入力'!AC64="","",VLOOKUP($B61,'15歳以下記録入力'!$B$8:$AC$128,25,FALSE()))</f>
        <v/>
      </c>
      <c r="R61" s="374">
        <f>'15歳以下記録入力'!Y64</f>
        <v>0</v>
      </c>
    </row>
    <row r="62" spans="1:18">
      <c r="A62" s="372">
        <f>'15歳以下記録入力'!A88</f>
        <v>6</v>
      </c>
      <c r="B62" s="349" t="str">
        <f>'15歳以下記録入力'!B88</f>
        <v>U12W6</v>
      </c>
      <c r="C62" s="349" t="str">
        <f>'15歳以下記録入力'!C88</f>
        <v>女</v>
      </c>
      <c r="D62" s="349" t="str">
        <f>'15歳以下記録入力'!E88</f>
        <v/>
      </c>
      <c r="E62" s="356">
        <f>'15歳以下記録入力'!F88</f>
        <v>127</v>
      </c>
      <c r="F62" s="349">
        <f>'15歳以下記録入力'!X65</f>
        <v>0</v>
      </c>
      <c r="G62" s="352">
        <f>'15歳以下記録入力'!K88</f>
        <v>0</v>
      </c>
      <c r="H62" s="349" t="str">
        <f>'15歳以下記録入力'!M88</f>
        <v>-</v>
      </c>
      <c r="I62" s="352">
        <f>'15歳以下記録入力'!R88</f>
        <v>0</v>
      </c>
      <c r="J62" s="349" t="str">
        <f>'15歳以下記録入力'!T88</f>
        <v>-</v>
      </c>
      <c r="K62" s="442">
        <f>'15歳以下記録入力'!U88</f>
        <v>0</v>
      </c>
      <c r="L62" s="442"/>
      <c r="M62" s="349" t="str">
        <f>'15歳以下記録入力'!W88</f>
        <v>-</v>
      </c>
      <c r="N62" s="11" t="str">
        <f>IF('15歳以下記録入力'!AA65="","",VLOOKUP($B62,'15歳以下記録入力'!$B$8:$AC$128,26,FALSE()))</f>
        <v>-</v>
      </c>
      <c r="O62" s="11" t="str">
        <f>IF('15歳以下記録入力'!AB65="","",VLOOKUP($B62,'15歳以下記録入力'!$B$8:$AC$128,27,FALSE()))</f>
        <v>-</v>
      </c>
      <c r="P62" s="357" t="str">
        <f>IF('15歳以下記録入力'!AC65="","",VLOOKUP($B62,'15歳以下記録入力'!$B$8:$AC$128,25,FALSE()))</f>
        <v/>
      </c>
      <c r="R62" s="374">
        <f>'15歳以下記録入力'!Y65</f>
        <v>0</v>
      </c>
    </row>
    <row r="63" spans="1:18">
      <c r="A63" s="372">
        <f>'15歳以下記録入力'!A89</f>
        <v>7</v>
      </c>
      <c r="B63" s="349" t="str">
        <f>'15歳以下記録入力'!B89</f>
        <v>U12W7</v>
      </c>
      <c r="C63" s="349" t="str">
        <f>'15歳以下記録入力'!C89</f>
        <v>女</v>
      </c>
      <c r="D63" s="349" t="str">
        <f>'15歳以下記録入力'!E89</f>
        <v/>
      </c>
      <c r="E63" s="356">
        <f>'15歳以下記録入力'!F89</f>
        <v>127</v>
      </c>
      <c r="F63" s="349">
        <f>'15歳以下記録入力'!X66</f>
        <v>0</v>
      </c>
      <c r="G63" s="352">
        <f>'15歳以下記録入力'!K89</f>
        <v>0</v>
      </c>
      <c r="H63" s="349" t="str">
        <f>'15歳以下記録入力'!M89</f>
        <v>-</v>
      </c>
      <c r="I63" s="352">
        <f>'15歳以下記録入力'!R89</f>
        <v>0</v>
      </c>
      <c r="J63" s="349" t="str">
        <f>'15歳以下記録入力'!T89</f>
        <v>-</v>
      </c>
      <c r="K63" s="442">
        <f>'15歳以下記録入力'!U89</f>
        <v>0</v>
      </c>
      <c r="L63" s="442"/>
      <c r="M63" s="349" t="str">
        <f>'15歳以下記録入力'!W89</f>
        <v>-</v>
      </c>
      <c r="N63" s="11" t="str">
        <f>IF('15歳以下記録入力'!AA66="","",VLOOKUP($B63,'15歳以下記録入力'!$B$8:$AC$128,26,FALSE()))</f>
        <v>-</v>
      </c>
      <c r="O63" s="11" t="str">
        <f>IF('15歳以下記録入力'!AB66="","",VLOOKUP($B63,'15歳以下記録入力'!$B$8:$AC$128,27,FALSE()))</f>
        <v>-</v>
      </c>
      <c r="P63" s="357" t="str">
        <f>IF('15歳以下記録入力'!AC66="","",VLOOKUP($B63,'15歳以下記録入力'!$B$8:$AC$128,25,FALSE()))</f>
        <v/>
      </c>
      <c r="R63" s="374">
        <f>'15歳以下記録入力'!Y66</f>
        <v>0</v>
      </c>
    </row>
    <row r="64" spans="1:18">
      <c r="A64" s="372">
        <f>'15歳以下記録入力'!A90</f>
        <v>8</v>
      </c>
      <c r="B64" s="349" t="str">
        <f>'15歳以下記録入力'!B90</f>
        <v>U12W8</v>
      </c>
      <c r="C64" s="349" t="str">
        <f>'15歳以下記録入力'!C90</f>
        <v>女</v>
      </c>
      <c r="D64" s="349" t="str">
        <f>'15歳以下記録入力'!E90</f>
        <v/>
      </c>
      <c r="E64" s="356">
        <f>'15歳以下記録入力'!F90</f>
        <v>127</v>
      </c>
      <c r="F64" s="349">
        <f>'15歳以下記録入力'!X67</f>
        <v>0</v>
      </c>
      <c r="G64" s="352">
        <f>'15歳以下記録入力'!K90</f>
        <v>0</v>
      </c>
      <c r="H64" s="349" t="str">
        <f>'15歳以下記録入力'!M90</f>
        <v>-</v>
      </c>
      <c r="I64" s="352">
        <f>'15歳以下記録入力'!R90</f>
        <v>0</v>
      </c>
      <c r="J64" s="349" t="str">
        <f>'15歳以下記録入力'!T90</f>
        <v>-</v>
      </c>
      <c r="K64" s="442">
        <f>'15歳以下記録入力'!U90</f>
        <v>0</v>
      </c>
      <c r="L64" s="442"/>
      <c r="M64" s="349" t="str">
        <f>'15歳以下記録入力'!W90</f>
        <v>-</v>
      </c>
      <c r="N64" s="11" t="str">
        <f>IF('15歳以下記録入力'!AA67="","",VLOOKUP($B64,'15歳以下記録入力'!$B$8:$AC$128,26,FALSE()))</f>
        <v>-</v>
      </c>
      <c r="O64" s="11" t="str">
        <f>IF('15歳以下記録入力'!AB67="","",VLOOKUP($B64,'15歳以下記録入力'!$B$8:$AC$128,27,FALSE()))</f>
        <v>-</v>
      </c>
      <c r="P64" s="357" t="str">
        <f>IF('15歳以下記録入力'!AC67="","",VLOOKUP($B64,'15歳以下記録入力'!$B$8:$AC$128,25,FALSE()))</f>
        <v/>
      </c>
      <c r="R64" s="374">
        <f>'15歳以下記録入力'!Y67</f>
        <v>0</v>
      </c>
    </row>
    <row r="65" spans="1:18">
      <c r="A65" s="372">
        <f>'15歳以下記録入力'!A91</f>
        <v>9</v>
      </c>
      <c r="B65" s="349" t="str">
        <f>'15歳以下記録入力'!B91</f>
        <v>U12W9</v>
      </c>
      <c r="C65" s="349" t="str">
        <f>'15歳以下記録入力'!C91</f>
        <v>女</v>
      </c>
      <c r="D65" s="349" t="str">
        <f>'15歳以下記録入力'!E91</f>
        <v/>
      </c>
      <c r="E65" s="356">
        <f>'15歳以下記録入力'!F91</f>
        <v>127</v>
      </c>
      <c r="F65" s="349">
        <f>'15歳以下記録入力'!X68</f>
        <v>0</v>
      </c>
      <c r="G65" s="352">
        <f>'15歳以下記録入力'!K91</f>
        <v>0</v>
      </c>
      <c r="H65" s="349" t="str">
        <f>'15歳以下記録入力'!M91</f>
        <v>-</v>
      </c>
      <c r="I65" s="352">
        <f>'15歳以下記録入力'!R91</f>
        <v>0</v>
      </c>
      <c r="J65" s="349" t="str">
        <f>'15歳以下記録入力'!T91</f>
        <v>-</v>
      </c>
      <c r="K65" s="442">
        <f>'15歳以下記録入力'!U91</f>
        <v>0</v>
      </c>
      <c r="L65" s="442"/>
      <c r="M65" s="349" t="str">
        <f>'15歳以下記録入力'!W91</f>
        <v>-</v>
      </c>
      <c r="N65" s="11" t="str">
        <f>IF('15歳以下記録入力'!AA68="","",VLOOKUP($B65,'15歳以下記録入力'!$B$8:$AC$128,26,FALSE()))</f>
        <v>-</v>
      </c>
      <c r="O65" s="11" t="str">
        <f>IF('15歳以下記録入力'!AB68="","",VLOOKUP($B65,'15歳以下記録入力'!$B$8:$AC$128,27,FALSE()))</f>
        <v>-</v>
      </c>
      <c r="P65" s="357" t="str">
        <f>IF('15歳以下記録入力'!AC68="","",VLOOKUP($B65,'15歳以下記録入力'!$B$8:$AC$128,25,FALSE()))</f>
        <v/>
      </c>
      <c r="R65" s="374">
        <f>'15歳以下記録入力'!Y68</f>
        <v>0</v>
      </c>
    </row>
    <row r="66" spans="1:18">
      <c r="A66" s="372">
        <f>'15歳以下記録入力'!A92</f>
        <v>10</v>
      </c>
      <c r="B66" s="349" t="str">
        <f>'15歳以下記録入力'!B92</f>
        <v>U12W10</v>
      </c>
      <c r="C66" s="349" t="str">
        <f>'15歳以下記録入力'!C92</f>
        <v>女</v>
      </c>
      <c r="D66" s="349" t="str">
        <f>'15歳以下記録入力'!E92</f>
        <v/>
      </c>
      <c r="E66" s="356">
        <f>'15歳以下記録入力'!F92</f>
        <v>127</v>
      </c>
      <c r="F66" s="349">
        <f>'15歳以下記録入力'!X69</f>
        <v>0</v>
      </c>
      <c r="G66" s="352">
        <f>'15歳以下記録入力'!K92</f>
        <v>0</v>
      </c>
      <c r="H66" s="349" t="str">
        <f>'15歳以下記録入力'!M92</f>
        <v>-</v>
      </c>
      <c r="I66" s="352">
        <f>'15歳以下記録入力'!R92</f>
        <v>0</v>
      </c>
      <c r="J66" s="349" t="str">
        <f>'15歳以下記録入力'!T92</f>
        <v>-</v>
      </c>
      <c r="K66" s="442">
        <f>'15歳以下記録入力'!U92</f>
        <v>0</v>
      </c>
      <c r="L66" s="442"/>
      <c r="M66" s="349" t="str">
        <f>'15歳以下記録入力'!W92</f>
        <v>-</v>
      </c>
      <c r="N66" s="11" t="str">
        <f>IF('15歳以下記録入力'!AA69="","",VLOOKUP($B66,'15歳以下記録入力'!$B$8:$AC$128,26,FALSE()))</f>
        <v>-</v>
      </c>
      <c r="O66" s="11" t="str">
        <f>IF('15歳以下記録入力'!AB69="","",VLOOKUP($B66,'15歳以下記録入力'!$B$8:$AC$128,27,FALSE()))</f>
        <v>-</v>
      </c>
      <c r="P66" s="357" t="str">
        <f>IF('15歳以下記録入力'!AC69="","",VLOOKUP($B66,'15歳以下記録入力'!$B$8:$AC$128,25,FALSE()))</f>
        <v/>
      </c>
      <c r="R66" s="374">
        <f>'15歳以下記録入力'!Y69</f>
        <v>0</v>
      </c>
    </row>
    <row r="67" spans="1:18">
      <c r="A67" s="372">
        <f>'15歳以下記録入力'!A93</f>
        <v>11</v>
      </c>
      <c r="B67" s="349" t="str">
        <f>'15歳以下記録入力'!B93</f>
        <v>U12W11</v>
      </c>
      <c r="C67" s="349" t="str">
        <f>'15歳以下記録入力'!C93</f>
        <v>女</v>
      </c>
      <c r="D67" s="349" t="str">
        <f>'15歳以下記録入力'!E93</f>
        <v/>
      </c>
      <c r="E67" s="356">
        <f>'15歳以下記録入力'!F93</f>
        <v>127</v>
      </c>
      <c r="F67" s="349">
        <f>'15歳以下記録入力'!X70</f>
        <v>0</v>
      </c>
      <c r="G67" s="352">
        <f>'15歳以下記録入力'!K93</f>
        <v>0</v>
      </c>
      <c r="H67" s="349" t="str">
        <f>'15歳以下記録入力'!M93</f>
        <v>-</v>
      </c>
      <c r="I67" s="352">
        <f>'15歳以下記録入力'!R93</f>
        <v>0</v>
      </c>
      <c r="J67" s="349" t="str">
        <f>'15歳以下記録入力'!T93</f>
        <v>-</v>
      </c>
      <c r="K67" s="442">
        <f>'15歳以下記録入力'!U93</f>
        <v>0</v>
      </c>
      <c r="L67" s="442"/>
      <c r="M67" s="349" t="str">
        <f>'15歳以下記録入力'!W93</f>
        <v>-</v>
      </c>
      <c r="N67" s="11" t="str">
        <f>IF('15歳以下記録入力'!AA70="","",VLOOKUP($B67,'15歳以下記録入力'!$B$8:$AC$128,26,FALSE()))</f>
        <v>-</v>
      </c>
      <c r="O67" s="11" t="str">
        <f>IF('15歳以下記録入力'!AB70="","",VLOOKUP($B67,'15歳以下記録入力'!$B$8:$AC$128,27,FALSE()))</f>
        <v>-</v>
      </c>
      <c r="P67" s="357" t="str">
        <f>IF('15歳以下記録入力'!AC70="","",VLOOKUP($B67,'15歳以下記録入力'!$B$8:$AC$128,25,FALSE()))</f>
        <v/>
      </c>
      <c r="R67" s="374">
        <f>'15歳以下記録入力'!Y70</f>
        <v>0</v>
      </c>
    </row>
    <row r="68" spans="1:18">
      <c r="A68" s="372">
        <f>'15歳以下記録入力'!A94</f>
        <v>12</v>
      </c>
      <c r="B68" s="349" t="str">
        <f>'15歳以下記録入力'!B94</f>
        <v>U12W12</v>
      </c>
      <c r="C68" s="349" t="str">
        <f>'15歳以下記録入力'!C94</f>
        <v>女</v>
      </c>
      <c r="D68" s="349" t="str">
        <f>'15歳以下記録入力'!E94</f>
        <v/>
      </c>
      <c r="E68" s="356">
        <f>'15歳以下記録入力'!F94</f>
        <v>127</v>
      </c>
      <c r="F68" s="349">
        <f>'15歳以下記録入力'!X71</f>
        <v>0</v>
      </c>
      <c r="G68" s="352">
        <f>'15歳以下記録入力'!K94</f>
        <v>0</v>
      </c>
      <c r="H68" s="349" t="str">
        <f>'15歳以下記録入力'!M94</f>
        <v>-</v>
      </c>
      <c r="I68" s="352">
        <f>'15歳以下記録入力'!R94</f>
        <v>0</v>
      </c>
      <c r="J68" s="349" t="str">
        <f>'15歳以下記録入力'!T94</f>
        <v>-</v>
      </c>
      <c r="K68" s="442">
        <f>'15歳以下記録入力'!U94</f>
        <v>0</v>
      </c>
      <c r="L68" s="442"/>
      <c r="M68" s="349" t="str">
        <f>'15歳以下記録入力'!W94</f>
        <v>-</v>
      </c>
      <c r="N68" s="11" t="str">
        <f>IF('15歳以下記録入力'!AA71="","",VLOOKUP($B68,'15歳以下記録入力'!$B$8:$AC$128,26,FALSE()))</f>
        <v>-</v>
      </c>
      <c r="O68" s="11" t="str">
        <f>IF('15歳以下記録入力'!AB71="","",VLOOKUP($B68,'15歳以下記録入力'!$B$8:$AC$128,27,FALSE()))</f>
        <v>-</v>
      </c>
      <c r="P68" s="357" t="str">
        <f>IF('15歳以下記録入力'!AC71="","",VLOOKUP($B68,'15歳以下記録入力'!$B$8:$AC$128,25,FALSE()))</f>
        <v/>
      </c>
      <c r="R68" s="374">
        <f>'15歳以下記録入力'!Y71</f>
        <v>0</v>
      </c>
    </row>
    <row r="69" spans="1:18">
      <c r="A69" s="372">
        <f>'15歳以下記録入力'!A95</f>
        <v>13</v>
      </c>
      <c r="B69" s="349" t="str">
        <f>'15歳以下記録入力'!B95</f>
        <v>U12W13</v>
      </c>
      <c r="C69" s="349" t="str">
        <f>'15歳以下記録入力'!C95</f>
        <v>女</v>
      </c>
      <c r="D69" s="349" t="str">
        <f>'15歳以下記録入力'!E95</f>
        <v/>
      </c>
      <c r="E69" s="356">
        <f>'15歳以下記録入力'!F95</f>
        <v>127</v>
      </c>
      <c r="F69" s="349">
        <f>'15歳以下記録入力'!X72</f>
        <v>0</v>
      </c>
      <c r="G69" s="352">
        <f>'15歳以下記録入力'!K95</f>
        <v>0</v>
      </c>
      <c r="H69" s="349" t="str">
        <f>'15歳以下記録入力'!M95</f>
        <v>-</v>
      </c>
      <c r="I69" s="352">
        <f>'15歳以下記録入力'!R95</f>
        <v>0</v>
      </c>
      <c r="J69" s="349" t="str">
        <f>'15歳以下記録入力'!T95</f>
        <v>-</v>
      </c>
      <c r="K69" s="442">
        <f>'15歳以下記録入力'!U95</f>
        <v>0</v>
      </c>
      <c r="L69" s="442"/>
      <c r="M69" s="349" t="str">
        <f>'15歳以下記録入力'!W95</f>
        <v>-</v>
      </c>
      <c r="N69" s="11" t="str">
        <f>IF('15歳以下記録入力'!AA72="","",VLOOKUP($B69,'15歳以下記録入力'!$B$8:$AC$128,26,FALSE()))</f>
        <v>-</v>
      </c>
      <c r="O69" s="11" t="str">
        <f>IF('15歳以下記録入力'!AB72="","",VLOOKUP($B69,'15歳以下記録入力'!$B$8:$AC$128,27,FALSE()))</f>
        <v>-</v>
      </c>
      <c r="P69" s="357" t="str">
        <f>IF('15歳以下記録入力'!AC72="","",VLOOKUP($B69,'15歳以下記録入力'!$B$8:$AC$128,25,FALSE()))</f>
        <v/>
      </c>
      <c r="R69" s="374">
        <f>'15歳以下記録入力'!Y72</f>
        <v>0</v>
      </c>
    </row>
    <row r="70" spans="1:18">
      <c r="A70" s="372">
        <f>'15歳以下記録入力'!A96</f>
        <v>14</v>
      </c>
      <c r="B70" s="349" t="str">
        <f>'15歳以下記録入力'!B96</f>
        <v>U12W14</v>
      </c>
      <c r="C70" s="349" t="str">
        <f>'15歳以下記録入力'!C96</f>
        <v>女</v>
      </c>
      <c r="D70" s="349" t="str">
        <f>'15歳以下記録入力'!E96</f>
        <v/>
      </c>
      <c r="E70" s="356">
        <f>'15歳以下記録入力'!F96</f>
        <v>127</v>
      </c>
      <c r="F70" s="349">
        <f>'15歳以下記録入力'!X73</f>
        <v>0</v>
      </c>
      <c r="G70" s="352">
        <f>'15歳以下記録入力'!K96</f>
        <v>0</v>
      </c>
      <c r="H70" s="349" t="str">
        <f>'15歳以下記録入力'!M96</f>
        <v>-</v>
      </c>
      <c r="I70" s="352">
        <f>'15歳以下記録入力'!R96</f>
        <v>0</v>
      </c>
      <c r="J70" s="349" t="str">
        <f>'15歳以下記録入力'!T96</f>
        <v>-</v>
      </c>
      <c r="K70" s="442">
        <f>'15歳以下記録入力'!U96</f>
        <v>0</v>
      </c>
      <c r="L70" s="442"/>
      <c r="M70" s="349" t="str">
        <f>'15歳以下記録入力'!W96</f>
        <v>-</v>
      </c>
      <c r="N70" s="11" t="str">
        <f>IF('15歳以下記録入力'!AA73="","",VLOOKUP($B70,'15歳以下記録入力'!$B$8:$AC$128,26,FALSE()))</f>
        <v>-</v>
      </c>
      <c r="O70" s="11" t="str">
        <f>IF('15歳以下記録入力'!AB73="","",VLOOKUP($B70,'15歳以下記録入力'!$B$8:$AC$128,27,FALSE()))</f>
        <v>-</v>
      </c>
      <c r="P70" s="357" t="str">
        <f>IF('15歳以下記録入力'!AC73="","",VLOOKUP($B70,'15歳以下記録入力'!$B$8:$AC$128,25,FALSE()))</f>
        <v/>
      </c>
      <c r="R70" s="374">
        <f>'15歳以下記録入力'!Y73</f>
        <v>0</v>
      </c>
    </row>
    <row r="71" spans="1:18">
      <c r="A71" s="372">
        <f>'15歳以下記録入力'!A97</f>
        <v>15</v>
      </c>
      <c r="B71" s="349" t="str">
        <f>'15歳以下記録入力'!B97</f>
        <v>U12W15</v>
      </c>
      <c r="C71" s="349" t="str">
        <f>'15歳以下記録入力'!C97</f>
        <v>女</v>
      </c>
      <c r="D71" s="349" t="str">
        <f>'15歳以下記録入力'!E97</f>
        <v/>
      </c>
      <c r="E71" s="356">
        <f>'15歳以下記録入力'!F97</f>
        <v>127</v>
      </c>
      <c r="F71" s="349">
        <f>'15歳以下記録入力'!X74</f>
        <v>0</v>
      </c>
      <c r="G71" s="352">
        <f>'15歳以下記録入力'!K97</f>
        <v>0</v>
      </c>
      <c r="H71" s="349" t="str">
        <f>'15歳以下記録入力'!M97</f>
        <v>-</v>
      </c>
      <c r="I71" s="352">
        <f>'15歳以下記録入力'!R97</f>
        <v>0</v>
      </c>
      <c r="J71" s="349" t="str">
        <f>'15歳以下記録入力'!T97</f>
        <v>-</v>
      </c>
      <c r="K71" s="442">
        <f>'15歳以下記録入力'!U97</f>
        <v>0</v>
      </c>
      <c r="L71" s="442"/>
      <c r="M71" s="349" t="str">
        <f>'15歳以下記録入力'!W97</f>
        <v>-</v>
      </c>
      <c r="N71" s="11" t="str">
        <f>IF('15歳以下記録入力'!AA74="","",VLOOKUP($B71,'15歳以下記録入力'!$B$8:$AC$128,26,FALSE()))</f>
        <v>-</v>
      </c>
      <c r="O71" s="11" t="str">
        <f>IF('15歳以下記録入力'!AB74="","",VLOOKUP($B71,'15歳以下記録入力'!$B$8:$AC$128,27,FALSE()))</f>
        <v>-</v>
      </c>
      <c r="P71" s="357" t="str">
        <f>IF('15歳以下記録入力'!AC74="","",VLOOKUP($B71,'15歳以下記録入力'!$B$8:$AC$128,25,FALSE()))</f>
        <v/>
      </c>
      <c r="R71" s="374">
        <f>'15歳以下記録入力'!Y74</f>
        <v>0</v>
      </c>
    </row>
    <row r="72" spans="1:18">
      <c r="A72" s="372">
        <f>'15歳以下記録入力'!A98</f>
        <v>16</v>
      </c>
      <c r="B72" s="349" t="str">
        <f>'15歳以下記録入力'!B98</f>
        <v>U12W16</v>
      </c>
      <c r="C72" s="349" t="str">
        <f>'15歳以下記録入力'!C98</f>
        <v>女</v>
      </c>
      <c r="D72" s="349" t="str">
        <f>'15歳以下記録入力'!E98</f>
        <v/>
      </c>
      <c r="E72" s="356">
        <f>'15歳以下記録入力'!F98</f>
        <v>127</v>
      </c>
      <c r="F72" s="349">
        <f>'15歳以下記録入力'!X75</f>
        <v>0</v>
      </c>
      <c r="G72" s="352">
        <f>'15歳以下記録入力'!K98</f>
        <v>0</v>
      </c>
      <c r="H72" s="349" t="str">
        <f>'15歳以下記録入力'!M98</f>
        <v>-</v>
      </c>
      <c r="I72" s="352">
        <f>'15歳以下記録入力'!R98</f>
        <v>0</v>
      </c>
      <c r="J72" s="349" t="str">
        <f>'15歳以下記録入力'!T98</f>
        <v>-</v>
      </c>
      <c r="K72" s="442">
        <f>'15歳以下記録入力'!U98</f>
        <v>0</v>
      </c>
      <c r="L72" s="442"/>
      <c r="M72" s="349" t="str">
        <f>'15歳以下記録入力'!W98</f>
        <v>-</v>
      </c>
      <c r="N72" s="11" t="str">
        <f>IF('15歳以下記録入力'!AA75="","",VLOOKUP($B72,'15歳以下記録入力'!$B$8:$AC$128,26,FALSE()))</f>
        <v>-</v>
      </c>
      <c r="O72" s="11" t="str">
        <f>IF('15歳以下記録入力'!AB75="","",VLOOKUP($B72,'15歳以下記録入力'!$B$8:$AC$128,27,FALSE()))</f>
        <v>-</v>
      </c>
      <c r="P72" s="357" t="str">
        <f>IF('15歳以下記録入力'!AC75="","",VLOOKUP($B72,'15歳以下記録入力'!$B$8:$AC$128,25,FALSE()))</f>
        <v/>
      </c>
      <c r="R72" s="374">
        <f>'15歳以下記録入力'!Y75</f>
        <v>0</v>
      </c>
    </row>
    <row r="73" spans="1:18">
      <c r="A73" s="372">
        <f>'15歳以下記録入力'!A99</f>
        <v>17</v>
      </c>
      <c r="B73" s="349" t="str">
        <f>'15歳以下記録入力'!B99</f>
        <v>U12W17</v>
      </c>
      <c r="C73" s="349" t="str">
        <f>'15歳以下記録入力'!C99</f>
        <v>女</v>
      </c>
      <c r="D73" s="349" t="str">
        <f>'15歳以下記録入力'!E99</f>
        <v/>
      </c>
      <c r="E73" s="356">
        <f>'15歳以下記録入力'!F99</f>
        <v>127</v>
      </c>
      <c r="F73" s="349">
        <f>'15歳以下記録入力'!X76</f>
        <v>0</v>
      </c>
      <c r="G73" s="352">
        <f>'15歳以下記録入力'!K99</f>
        <v>0</v>
      </c>
      <c r="H73" s="349" t="str">
        <f>'15歳以下記録入力'!M99</f>
        <v>-</v>
      </c>
      <c r="I73" s="352">
        <f>'15歳以下記録入力'!R99</f>
        <v>0</v>
      </c>
      <c r="J73" s="349" t="str">
        <f>'15歳以下記録入力'!T99</f>
        <v>-</v>
      </c>
      <c r="K73" s="442">
        <f>'15歳以下記録入力'!U99</f>
        <v>0</v>
      </c>
      <c r="L73" s="442"/>
      <c r="M73" s="349" t="str">
        <f>'15歳以下記録入力'!W99</f>
        <v>-</v>
      </c>
      <c r="N73" s="11" t="str">
        <f>IF('15歳以下記録入力'!AA76="","",VLOOKUP($B73,'15歳以下記録入力'!$B$8:$AC$128,26,FALSE()))</f>
        <v>-</v>
      </c>
      <c r="O73" s="11" t="str">
        <f>IF('15歳以下記録入力'!AB76="","",VLOOKUP($B73,'15歳以下記録入力'!$B$8:$AC$128,27,FALSE()))</f>
        <v>-</v>
      </c>
      <c r="P73" s="357" t="str">
        <f>IF('15歳以下記録入力'!AC76="","",VLOOKUP($B73,'15歳以下記録入力'!$B$8:$AC$128,25,FALSE()))</f>
        <v/>
      </c>
      <c r="R73" s="374">
        <f>'15歳以下記録入力'!Y76</f>
        <v>0</v>
      </c>
    </row>
    <row r="74" spans="1:18">
      <c r="A74" s="372">
        <f>'15歳以下記録入力'!A100</f>
        <v>18</v>
      </c>
      <c r="B74" s="349" t="str">
        <f>'15歳以下記録入力'!B100</f>
        <v>U12W18</v>
      </c>
      <c r="C74" s="349" t="str">
        <f>'15歳以下記録入力'!C100</f>
        <v>女</v>
      </c>
      <c r="D74" s="349" t="str">
        <f>'15歳以下記録入力'!E100</f>
        <v/>
      </c>
      <c r="E74" s="356">
        <f>'15歳以下記録入力'!F100</f>
        <v>127</v>
      </c>
      <c r="F74" s="349">
        <f>'15歳以下記録入力'!X77</f>
        <v>0</v>
      </c>
      <c r="G74" s="352">
        <f>'15歳以下記録入力'!K100</f>
        <v>0</v>
      </c>
      <c r="H74" s="349" t="str">
        <f>'15歳以下記録入力'!M100</f>
        <v>-</v>
      </c>
      <c r="I74" s="352">
        <f>'15歳以下記録入力'!R100</f>
        <v>0</v>
      </c>
      <c r="J74" s="349" t="str">
        <f>'15歳以下記録入力'!T100</f>
        <v>-</v>
      </c>
      <c r="K74" s="442">
        <f>'15歳以下記録入力'!U100</f>
        <v>0</v>
      </c>
      <c r="L74" s="442"/>
      <c r="M74" s="349" t="str">
        <f>'15歳以下記録入力'!W100</f>
        <v>-</v>
      </c>
      <c r="N74" s="11" t="str">
        <f>IF('15歳以下記録入力'!AA77="","",VLOOKUP($B74,'15歳以下記録入力'!$B$8:$AC$128,26,FALSE()))</f>
        <v>-</v>
      </c>
      <c r="O74" s="11" t="str">
        <f>IF('15歳以下記録入力'!AB77="","",VLOOKUP($B74,'15歳以下記録入力'!$B$8:$AC$128,27,FALSE()))</f>
        <v>-</v>
      </c>
      <c r="P74" s="357" t="str">
        <f>IF('15歳以下記録入力'!AC77="","",VLOOKUP($B74,'15歳以下記録入力'!$B$8:$AC$128,25,FALSE()))</f>
        <v/>
      </c>
      <c r="R74" s="374">
        <f>'15歳以下記録入力'!Y77</f>
        <v>0</v>
      </c>
    </row>
    <row r="75" spans="1:18">
      <c r="A75" s="372">
        <f>'15歳以下記録入力'!A101</f>
        <v>19</v>
      </c>
      <c r="B75" s="349" t="str">
        <f>'15歳以下記録入力'!B101</f>
        <v>U12W19</v>
      </c>
      <c r="C75" s="349" t="str">
        <f>'15歳以下記録入力'!C101</f>
        <v>女</v>
      </c>
      <c r="D75" s="349" t="str">
        <f>'15歳以下記録入力'!E101</f>
        <v/>
      </c>
      <c r="E75" s="356">
        <f>'15歳以下記録入力'!F101</f>
        <v>127</v>
      </c>
      <c r="F75" s="349">
        <f>'15歳以下記録入力'!X78</f>
        <v>0</v>
      </c>
      <c r="G75" s="352">
        <f>'15歳以下記録入力'!K101</f>
        <v>0</v>
      </c>
      <c r="H75" s="349" t="str">
        <f>'15歳以下記録入力'!M101</f>
        <v>-</v>
      </c>
      <c r="I75" s="352">
        <f>'15歳以下記録入力'!R101</f>
        <v>0</v>
      </c>
      <c r="J75" s="349" t="str">
        <f>'15歳以下記録入力'!T101</f>
        <v>-</v>
      </c>
      <c r="K75" s="442">
        <f>'15歳以下記録入力'!U101</f>
        <v>0</v>
      </c>
      <c r="L75" s="442"/>
      <c r="M75" s="349" t="str">
        <f>'15歳以下記録入力'!W101</f>
        <v>-</v>
      </c>
      <c r="N75" s="11" t="str">
        <f>IF('15歳以下記録入力'!AA78="","",VLOOKUP($B75,'15歳以下記録入力'!$B$8:$AC$128,26,FALSE()))</f>
        <v>-</v>
      </c>
      <c r="O75" s="11" t="str">
        <f>IF('15歳以下記録入力'!AB78="","",VLOOKUP($B75,'15歳以下記録入力'!$B$8:$AC$128,27,FALSE()))</f>
        <v>-</v>
      </c>
      <c r="P75" s="357" t="str">
        <f>IF('15歳以下記録入力'!AC78="","",VLOOKUP($B75,'15歳以下記録入力'!$B$8:$AC$128,25,FALSE()))</f>
        <v/>
      </c>
      <c r="R75" s="374">
        <f>'15歳以下記録入力'!Y78</f>
        <v>0</v>
      </c>
    </row>
    <row r="76" spans="1:18">
      <c r="A76" s="372">
        <f>'15歳以下記録入力'!A102</f>
        <v>20</v>
      </c>
      <c r="B76" s="349" t="str">
        <f>'15歳以下記録入力'!B102</f>
        <v>U12W20</v>
      </c>
      <c r="C76" s="349" t="str">
        <f>'15歳以下記録入力'!C102</f>
        <v>女</v>
      </c>
      <c r="D76" s="349" t="str">
        <f>'15歳以下記録入力'!E102</f>
        <v/>
      </c>
      <c r="E76" s="356">
        <f>'15歳以下記録入力'!F102</f>
        <v>127</v>
      </c>
      <c r="F76" s="349">
        <f>'15歳以下記録入力'!X79</f>
        <v>0</v>
      </c>
      <c r="G76" s="352">
        <f>'15歳以下記録入力'!K102</f>
        <v>0</v>
      </c>
      <c r="H76" s="349" t="str">
        <f>'15歳以下記録入力'!M102</f>
        <v>-</v>
      </c>
      <c r="I76" s="352">
        <f>'15歳以下記録入力'!R102</f>
        <v>0</v>
      </c>
      <c r="J76" s="349" t="str">
        <f>'15歳以下記録入力'!T102</f>
        <v>-</v>
      </c>
      <c r="K76" s="442">
        <f>'15歳以下記録入力'!U102</f>
        <v>0</v>
      </c>
      <c r="L76" s="442"/>
      <c r="M76" s="349" t="str">
        <f>'15歳以下記録入力'!W102</f>
        <v>-</v>
      </c>
      <c r="N76" s="11" t="str">
        <f>IF('15歳以下記録入力'!AA79="","",VLOOKUP($B76,'15歳以下記録入力'!$B$8:$AC$128,26,FALSE()))</f>
        <v>-</v>
      </c>
      <c r="O76" s="11" t="str">
        <f>IF('15歳以下記録入力'!AB79="","",VLOOKUP($B76,'15歳以下記録入力'!$B$8:$AC$128,27,FALSE()))</f>
        <v>-</v>
      </c>
      <c r="P76" s="357" t="str">
        <f>IF('15歳以下記録入力'!AC79="","",VLOOKUP($B76,'15歳以下記録入力'!$B$8:$AC$128,25,FALSE()))</f>
        <v/>
      </c>
      <c r="R76" s="374">
        <f>'15歳以下記録入力'!Y79</f>
        <v>0</v>
      </c>
    </row>
    <row r="77" spans="1:18">
      <c r="A77" s="372"/>
      <c r="B77" s="349"/>
      <c r="C77" s="349"/>
      <c r="D77" s="349"/>
      <c r="E77" s="349"/>
      <c r="F77" s="349"/>
      <c r="G77" s="352"/>
      <c r="H77" s="349"/>
      <c r="I77" s="352"/>
      <c r="J77" s="349"/>
      <c r="K77" s="349"/>
      <c r="L77" s="349"/>
      <c r="M77" s="349"/>
      <c r="N77" s="11"/>
      <c r="O77" s="349"/>
      <c r="P77" s="354"/>
      <c r="R77" s="362"/>
    </row>
    <row r="78" spans="1:18" ht="17.25" customHeight="1">
      <c r="A78" s="363" t="s">
        <v>267</v>
      </c>
      <c r="B78" s="364"/>
      <c r="C78" s="364"/>
      <c r="D78" s="364"/>
      <c r="E78" s="364"/>
      <c r="F78" s="364"/>
      <c r="G78" s="365"/>
      <c r="H78" s="364"/>
      <c r="I78" s="365"/>
      <c r="J78" s="364"/>
      <c r="K78" s="364"/>
      <c r="L78" s="364"/>
      <c r="M78" s="364"/>
      <c r="N78" s="364"/>
      <c r="O78" s="367"/>
      <c r="P78" s="368"/>
      <c r="R78" s="348"/>
    </row>
    <row r="79" spans="1:18">
      <c r="A79" s="372"/>
      <c r="B79" s="349" t="s">
        <v>22</v>
      </c>
      <c r="C79" s="350" t="s">
        <v>23</v>
      </c>
      <c r="D79" s="351" t="s">
        <v>256</v>
      </c>
      <c r="E79" s="349" t="s">
        <v>25</v>
      </c>
      <c r="F79" s="349" t="s">
        <v>30</v>
      </c>
      <c r="G79" s="352" t="s">
        <v>26</v>
      </c>
      <c r="H79" s="349" t="s">
        <v>38</v>
      </c>
      <c r="I79" s="352" t="s">
        <v>27</v>
      </c>
      <c r="J79" s="349" t="s">
        <v>38</v>
      </c>
      <c r="K79" s="441" t="s">
        <v>257</v>
      </c>
      <c r="L79" s="441"/>
      <c r="M79" s="349" t="s">
        <v>29</v>
      </c>
      <c r="N79" s="373" t="s">
        <v>258</v>
      </c>
      <c r="O79" s="353" t="s">
        <v>259</v>
      </c>
      <c r="P79" s="354" t="s">
        <v>260</v>
      </c>
      <c r="R79" s="355" t="s">
        <v>261</v>
      </c>
    </row>
    <row r="80" spans="1:18">
      <c r="A80" s="372">
        <f>'15歳以下記録入力'!A60</f>
        <v>1</v>
      </c>
      <c r="B80" s="349" t="str">
        <f>'15歳以下記録入力'!B60</f>
        <v>U12M1</v>
      </c>
      <c r="C80" s="349" t="str">
        <f>'15歳以下記録入力'!C60</f>
        <v>男</v>
      </c>
      <c r="D80" s="349" t="str">
        <f>'15歳以下記録入力'!E60</f>
        <v/>
      </c>
      <c r="E80" s="356">
        <f>'15歳以下記録入力'!F60</f>
        <v>127</v>
      </c>
      <c r="F80" s="349">
        <f>'15歳以下記録入力'!X47</f>
        <v>0</v>
      </c>
      <c r="G80" s="352">
        <f>'15歳以下記録入力'!K60</f>
        <v>0</v>
      </c>
      <c r="H80" s="349" t="str">
        <f>'15歳以下記録入力'!M60</f>
        <v>-</v>
      </c>
      <c r="I80" s="352">
        <f>'15歳以下記録入力'!R60</f>
        <v>0</v>
      </c>
      <c r="J80" s="349" t="str">
        <f>'15歳以下記録入力'!T60</f>
        <v>-</v>
      </c>
      <c r="K80" s="442">
        <f>'15歳以下記録入力'!U60</f>
        <v>0</v>
      </c>
      <c r="L80" s="442"/>
      <c r="M80" s="349" t="str">
        <f>'15歳以下記録入力'!W60</f>
        <v>-</v>
      </c>
      <c r="N80" s="11" t="str">
        <f>IF('15歳以下記録入力'!AA47="","",VLOOKUP($B80,'15歳以下記録入力'!$B$8:$AC$128,26,FALSE()))</f>
        <v>-</v>
      </c>
      <c r="O80" s="11" t="str">
        <f>IF('15歳以下記録入力'!AB47="","",VLOOKUP($B80,'15歳以下記録入力'!$B$8:$AC$128,27,FALSE()))</f>
        <v>-</v>
      </c>
      <c r="P80" s="357" t="str">
        <f>IF('15歳以下記録入力'!AC47="","",VLOOKUP($B80,'15歳以下記録入力'!$B$8:$AC$128,25,FALSE()))</f>
        <v/>
      </c>
      <c r="R80" s="374">
        <f>'15歳以下記録入力'!Y47</f>
        <v>0</v>
      </c>
    </row>
    <row r="81" spans="1:18">
      <c r="A81" s="372">
        <f>'15歳以下記録入力'!A61</f>
        <v>2</v>
      </c>
      <c r="B81" s="349" t="str">
        <f>'15歳以下記録入力'!B61</f>
        <v>U12M2</v>
      </c>
      <c r="C81" s="349" t="str">
        <f>'15歳以下記録入力'!C61</f>
        <v>男</v>
      </c>
      <c r="D81" s="349" t="str">
        <f>'15歳以下記録入力'!E61</f>
        <v/>
      </c>
      <c r="E81" s="356">
        <f>'15歳以下記録入力'!F61</f>
        <v>127</v>
      </c>
      <c r="F81" s="349">
        <f>'15歳以下記録入力'!X48</f>
        <v>0</v>
      </c>
      <c r="G81" s="352">
        <f>'15歳以下記録入力'!K61</f>
        <v>0</v>
      </c>
      <c r="H81" s="349" t="str">
        <f>'15歳以下記録入力'!M61</f>
        <v>-</v>
      </c>
      <c r="I81" s="352">
        <f>'15歳以下記録入力'!R61</f>
        <v>0</v>
      </c>
      <c r="J81" s="349" t="str">
        <f>'15歳以下記録入力'!T61</f>
        <v>-</v>
      </c>
      <c r="K81" s="442">
        <f>'15歳以下記録入力'!U61</f>
        <v>0</v>
      </c>
      <c r="L81" s="442"/>
      <c r="M81" s="349" t="str">
        <f>'15歳以下記録入力'!W61</f>
        <v>-</v>
      </c>
      <c r="N81" s="11" t="str">
        <f>IF('15歳以下記録入力'!AA48="","",VLOOKUP($B81,'15歳以下記録入力'!$B$8:$AC$128,26,FALSE()))</f>
        <v>-</v>
      </c>
      <c r="O81" s="11" t="str">
        <f>IF('15歳以下記録入力'!AB48="","",VLOOKUP($B81,'15歳以下記録入力'!$B$8:$AC$128,27,FALSE()))</f>
        <v>-</v>
      </c>
      <c r="P81" s="357" t="str">
        <f>IF('15歳以下記録入力'!AC48="","",VLOOKUP($B81,'15歳以下記録入力'!$B$8:$AC$128,25,FALSE()))</f>
        <v/>
      </c>
      <c r="R81" s="374">
        <f>'15歳以下記録入力'!Y48</f>
        <v>0</v>
      </c>
    </row>
    <row r="82" spans="1:18">
      <c r="A82" s="372">
        <f>'15歳以下記録入力'!A62</f>
        <v>3</v>
      </c>
      <c r="B82" s="349" t="str">
        <f>'15歳以下記録入力'!B62</f>
        <v>U12M3</v>
      </c>
      <c r="C82" s="349" t="str">
        <f>'15歳以下記録入力'!C62</f>
        <v>男</v>
      </c>
      <c r="D82" s="349" t="str">
        <f>'15歳以下記録入力'!E62</f>
        <v/>
      </c>
      <c r="E82" s="356">
        <f>'15歳以下記録入力'!F62</f>
        <v>127</v>
      </c>
      <c r="F82" s="349">
        <f>'15歳以下記録入力'!X49</f>
        <v>0</v>
      </c>
      <c r="G82" s="352">
        <f>'15歳以下記録入力'!K62</f>
        <v>0</v>
      </c>
      <c r="H82" s="349" t="str">
        <f>'15歳以下記録入力'!M62</f>
        <v>-</v>
      </c>
      <c r="I82" s="352">
        <f>'15歳以下記録入力'!R62</f>
        <v>0</v>
      </c>
      <c r="J82" s="349" t="str">
        <f>'15歳以下記録入力'!T62</f>
        <v>-</v>
      </c>
      <c r="K82" s="442">
        <f>'15歳以下記録入力'!U62</f>
        <v>0</v>
      </c>
      <c r="L82" s="442"/>
      <c r="M82" s="349" t="str">
        <f>'15歳以下記録入力'!W62</f>
        <v>-</v>
      </c>
      <c r="N82" s="11" t="str">
        <f>IF('15歳以下記録入力'!AA49="","",VLOOKUP($B82,'15歳以下記録入力'!$B$8:$AC$128,26,FALSE()))</f>
        <v>-</v>
      </c>
      <c r="O82" s="11" t="str">
        <f>IF('15歳以下記録入力'!AB49="","",VLOOKUP($B82,'15歳以下記録入力'!$B$8:$AC$128,27,FALSE()))</f>
        <v>-</v>
      </c>
      <c r="P82" s="357" t="str">
        <f>IF('15歳以下記録入力'!AC49="","",VLOOKUP($B82,'15歳以下記録入力'!$B$8:$AC$128,25,FALSE()))</f>
        <v/>
      </c>
      <c r="R82" s="374">
        <f>'15歳以下記録入力'!Y49</f>
        <v>0</v>
      </c>
    </row>
    <row r="83" spans="1:18">
      <c r="A83" s="372">
        <f>'15歳以下記録入力'!A63</f>
        <v>4</v>
      </c>
      <c r="B83" s="349" t="str">
        <f>'15歳以下記録入力'!B63</f>
        <v>U12M4</v>
      </c>
      <c r="C83" s="349" t="str">
        <f>'15歳以下記録入力'!C63</f>
        <v>男</v>
      </c>
      <c r="D83" s="349" t="str">
        <f>'15歳以下記録入力'!E63</f>
        <v/>
      </c>
      <c r="E83" s="356">
        <f>'15歳以下記録入力'!F63</f>
        <v>127</v>
      </c>
      <c r="F83" s="349">
        <f>'15歳以下記録入力'!X50</f>
        <v>0</v>
      </c>
      <c r="G83" s="352">
        <f>'15歳以下記録入力'!K63</f>
        <v>0</v>
      </c>
      <c r="H83" s="349" t="str">
        <f>'15歳以下記録入力'!M63</f>
        <v>-</v>
      </c>
      <c r="I83" s="352">
        <f>'15歳以下記録入力'!R63</f>
        <v>0</v>
      </c>
      <c r="J83" s="349" t="str">
        <f>'15歳以下記録入力'!T63</f>
        <v>-</v>
      </c>
      <c r="K83" s="442">
        <f>'15歳以下記録入力'!U63</f>
        <v>0</v>
      </c>
      <c r="L83" s="442"/>
      <c r="M83" s="349" t="str">
        <f>'15歳以下記録入力'!W63</f>
        <v>-</v>
      </c>
      <c r="N83" s="11" t="str">
        <f>IF('15歳以下記録入力'!AA50="","",VLOOKUP($B83,'15歳以下記録入力'!$B$8:$AC$128,26,FALSE()))</f>
        <v>-</v>
      </c>
      <c r="O83" s="11" t="str">
        <f>IF('15歳以下記録入力'!AB50="","",VLOOKUP($B83,'15歳以下記録入力'!$B$8:$AC$128,27,FALSE()))</f>
        <v>-</v>
      </c>
      <c r="P83" s="357" t="str">
        <f>IF('15歳以下記録入力'!AC50="","",VLOOKUP($B83,'15歳以下記録入力'!$B$8:$AC$128,25,FALSE()))</f>
        <v/>
      </c>
      <c r="R83" s="374">
        <f>'15歳以下記録入力'!Y50</f>
        <v>0</v>
      </c>
    </row>
    <row r="84" spans="1:18">
      <c r="A84" s="372">
        <f>'15歳以下記録入力'!A64</f>
        <v>5</v>
      </c>
      <c r="B84" s="349" t="str">
        <f>'15歳以下記録入力'!B64</f>
        <v>U12M5</v>
      </c>
      <c r="C84" s="349" t="str">
        <f>'15歳以下記録入力'!C64</f>
        <v>男</v>
      </c>
      <c r="D84" s="349" t="str">
        <f>'15歳以下記録入力'!E64</f>
        <v/>
      </c>
      <c r="E84" s="356">
        <f>'15歳以下記録入力'!F64</f>
        <v>127</v>
      </c>
      <c r="F84" s="349">
        <f>'15歳以下記録入力'!X51</f>
        <v>0</v>
      </c>
      <c r="G84" s="352">
        <f>'15歳以下記録入力'!K64</f>
        <v>0</v>
      </c>
      <c r="H84" s="349" t="str">
        <f>'15歳以下記録入力'!M64</f>
        <v>-</v>
      </c>
      <c r="I84" s="352">
        <f>'15歳以下記録入力'!R64</f>
        <v>0</v>
      </c>
      <c r="J84" s="349" t="str">
        <f>'15歳以下記録入力'!T64</f>
        <v>-</v>
      </c>
      <c r="K84" s="442">
        <f>'15歳以下記録入力'!U64</f>
        <v>0</v>
      </c>
      <c r="L84" s="442"/>
      <c r="M84" s="349" t="str">
        <f>'15歳以下記録入力'!W64</f>
        <v>-</v>
      </c>
      <c r="N84" s="11" t="str">
        <f>IF('15歳以下記録入力'!AA51="","",VLOOKUP($B84,'15歳以下記録入力'!$B$8:$AC$128,26,FALSE()))</f>
        <v>-</v>
      </c>
      <c r="O84" s="11" t="str">
        <f>IF('15歳以下記録入力'!AB51="","",VLOOKUP($B84,'15歳以下記録入力'!$B$8:$AC$128,27,FALSE()))</f>
        <v>-</v>
      </c>
      <c r="P84" s="357" t="str">
        <f>IF('15歳以下記録入力'!AC51="","",VLOOKUP($B84,'15歳以下記録入力'!$B$8:$AC$128,25,FALSE()))</f>
        <v/>
      </c>
      <c r="R84" s="374">
        <f>'15歳以下記録入力'!Y51</f>
        <v>0</v>
      </c>
    </row>
    <row r="85" spans="1:18">
      <c r="A85" s="372">
        <f>'15歳以下記録入力'!A65</f>
        <v>6</v>
      </c>
      <c r="B85" s="349" t="str">
        <f>'15歳以下記録入力'!B65</f>
        <v>U12M6</v>
      </c>
      <c r="C85" s="349" t="str">
        <f>'15歳以下記録入力'!C65</f>
        <v>男</v>
      </c>
      <c r="D85" s="349" t="str">
        <f>'15歳以下記録入力'!E65</f>
        <v/>
      </c>
      <c r="E85" s="356">
        <f>'15歳以下記録入力'!F65</f>
        <v>127</v>
      </c>
      <c r="F85" s="349">
        <f>'15歳以下記録入力'!X52</f>
        <v>0</v>
      </c>
      <c r="G85" s="352">
        <f>'15歳以下記録入力'!K65</f>
        <v>0</v>
      </c>
      <c r="H85" s="349" t="str">
        <f>'15歳以下記録入力'!M65</f>
        <v>-</v>
      </c>
      <c r="I85" s="352">
        <f>'15歳以下記録入力'!R65</f>
        <v>0</v>
      </c>
      <c r="J85" s="349" t="str">
        <f>'15歳以下記録入力'!T65</f>
        <v>-</v>
      </c>
      <c r="K85" s="442">
        <f>'15歳以下記録入力'!U65</f>
        <v>0</v>
      </c>
      <c r="L85" s="442"/>
      <c r="M85" s="349" t="str">
        <f>'15歳以下記録入力'!W65</f>
        <v>-</v>
      </c>
      <c r="N85" s="11" t="str">
        <f>IF('15歳以下記録入力'!AA52="","",VLOOKUP($B85,'15歳以下記録入力'!$B$8:$AC$128,26,FALSE()))</f>
        <v>-</v>
      </c>
      <c r="O85" s="11" t="str">
        <f>IF('15歳以下記録入力'!AB52="","",VLOOKUP($B85,'15歳以下記録入力'!$B$8:$AC$128,27,FALSE()))</f>
        <v>-</v>
      </c>
      <c r="P85" s="357" t="str">
        <f>IF('15歳以下記録入力'!AC52="","",VLOOKUP($B85,'15歳以下記録入力'!$B$8:$AC$128,25,FALSE()))</f>
        <v/>
      </c>
      <c r="R85" s="374">
        <f>'15歳以下記録入力'!Y52</f>
        <v>0</v>
      </c>
    </row>
    <row r="86" spans="1:18">
      <c r="A86" s="372">
        <f>'15歳以下記録入力'!A66</f>
        <v>7</v>
      </c>
      <c r="B86" s="349" t="str">
        <f>'15歳以下記録入力'!B66</f>
        <v>U12M7</v>
      </c>
      <c r="C86" s="349" t="str">
        <f>'15歳以下記録入力'!C66</f>
        <v>男</v>
      </c>
      <c r="D86" s="349" t="str">
        <f>'15歳以下記録入力'!E66</f>
        <v/>
      </c>
      <c r="E86" s="356">
        <f>'15歳以下記録入力'!F66</f>
        <v>127</v>
      </c>
      <c r="F86" s="349">
        <f>'15歳以下記録入力'!X53</f>
        <v>0</v>
      </c>
      <c r="G86" s="352">
        <f>'15歳以下記録入力'!K66</f>
        <v>0</v>
      </c>
      <c r="H86" s="349" t="str">
        <f>'15歳以下記録入力'!M66</f>
        <v>-</v>
      </c>
      <c r="I86" s="352">
        <f>'15歳以下記録入力'!R66</f>
        <v>0</v>
      </c>
      <c r="J86" s="349" t="str">
        <f>'15歳以下記録入力'!T66</f>
        <v>-</v>
      </c>
      <c r="K86" s="442">
        <f>'15歳以下記録入力'!U66</f>
        <v>0</v>
      </c>
      <c r="L86" s="442"/>
      <c r="M86" s="349" t="str">
        <f>'15歳以下記録入力'!W66</f>
        <v>-</v>
      </c>
      <c r="N86" s="11" t="str">
        <f>IF('15歳以下記録入力'!AA53="","",VLOOKUP($B86,'15歳以下記録入力'!$B$8:$AC$128,26,FALSE()))</f>
        <v>-</v>
      </c>
      <c r="O86" s="11" t="str">
        <f>IF('15歳以下記録入力'!AB53="","",VLOOKUP($B86,'15歳以下記録入力'!$B$8:$AC$128,27,FALSE()))</f>
        <v>-</v>
      </c>
      <c r="P86" s="357" t="str">
        <f>IF('15歳以下記録入力'!AC53="","",VLOOKUP($B86,'15歳以下記録入力'!$B$8:$AC$128,25,FALSE()))</f>
        <v/>
      </c>
      <c r="R86" s="374">
        <f>'15歳以下記録入力'!Y53</f>
        <v>0</v>
      </c>
    </row>
    <row r="87" spans="1:18">
      <c r="A87" s="372">
        <f>'15歳以下記録入力'!A67</f>
        <v>8</v>
      </c>
      <c r="B87" s="349" t="str">
        <f>'15歳以下記録入力'!B67</f>
        <v>U12M8</v>
      </c>
      <c r="C87" s="349" t="str">
        <f>'15歳以下記録入力'!C67</f>
        <v>男</v>
      </c>
      <c r="D87" s="349" t="str">
        <f>'15歳以下記録入力'!E67</f>
        <v/>
      </c>
      <c r="E87" s="356">
        <f>'15歳以下記録入力'!F67</f>
        <v>127</v>
      </c>
      <c r="F87" s="349">
        <f>'15歳以下記録入力'!X54</f>
        <v>0</v>
      </c>
      <c r="G87" s="352">
        <f>'15歳以下記録入力'!K67</f>
        <v>0</v>
      </c>
      <c r="H87" s="349" t="str">
        <f>'15歳以下記録入力'!M67</f>
        <v>-</v>
      </c>
      <c r="I87" s="352">
        <f>'15歳以下記録入力'!R67</f>
        <v>0</v>
      </c>
      <c r="J87" s="349" t="str">
        <f>'15歳以下記録入力'!T67</f>
        <v>-</v>
      </c>
      <c r="K87" s="442">
        <f>'15歳以下記録入力'!U67</f>
        <v>0</v>
      </c>
      <c r="L87" s="442"/>
      <c r="M87" s="349" t="str">
        <f>'15歳以下記録入力'!W67</f>
        <v>-</v>
      </c>
      <c r="N87" s="11" t="str">
        <f>IF('15歳以下記録入力'!AA54="","",VLOOKUP($B87,'15歳以下記録入力'!$B$8:$AC$128,26,FALSE()))</f>
        <v>-</v>
      </c>
      <c r="O87" s="11" t="str">
        <f>IF('15歳以下記録入力'!AB54="","",VLOOKUP($B87,'15歳以下記録入力'!$B$8:$AC$128,27,FALSE()))</f>
        <v>-</v>
      </c>
      <c r="P87" s="357" t="str">
        <f>IF('15歳以下記録入力'!AC54="","",VLOOKUP($B87,'15歳以下記録入力'!$B$8:$AC$128,25,FALSE()))</f>
        <v/>
      </c>
      <c r="R87" s="374">
        <f>'15歳以下記録入力'!Y54</f>
        <v>0</v>
      </c>
    </row>
    <row r="88" spans="1:18">
      <c r="A88" s="372">
        <f>'15歳以下記録入力'!A68</f>
        <v>9</v>
      </c>
      <c r="B88" s="349" t="str">
        <f>'15歳以下記録入力'!B68</f>
        <v>U12M9</v>
      </c>
      <c r="C88" s="349" t="str">
        <f>'15歳以下記録入力'!C68</f>
        <v>男</v>
      </c>
      <c r="D88" s="349" t="str">
        <f>'15歳以下記録入力'!E68</f>
        <v/>
      </c>
      <c r="E88" s="356">
        <f>'15歳以下記録入力'!F68</f>
        <v>127</v>
      </c>
      <c r="F88" s="349">
        <f>'15歳以下記録入力'!X55</f>
        <v>0</v>
      </c>
      <c r="G88" s="352">
        <f>'15歳以下記録入力'!K68</f>
        <v>0</v>
      </c>
      <c r="H88" s="349" t="str">
        <f>'15歳以下記録入力'!M68</f>
        <v>-</v>
      </c>
      <c r="I88" s="352">
        <f>'15歳以下記録入力'!R68</f>
        <v>0</v>
      </c>
      <c r="J88" s="349" t="str">
        <f>'15歳以下記録入力'!T68</f>
        <v>-</v>
      </c>
      <c r="K88" s="442">
        <f>'15歳以下記録入力'!U68</f>
        <v>0</v>
      </c>
      <c r="L88" s="442"/>
      <c r="M88" s="349" t="str">
        <f>'15歳以下記録入力'!W68</f>
        <v>-</v>
      </c>
      <c r="N88" s="11" t="str">
        <f>IF('15歳以下記録入力'!AA55="","",VLOOKUP($B88,'15歳以下記録入力'!$B$8:$AC$128,26,FALSE()))</f>
        <v>-</v>
      </c>
      <c r="O88" s="11" t="str">
        <f>IF('15歳以下記録入力'!AB55="","",VLOOKUP($B88,'15歳以下記録入力'!$B$8:$AC$128,27,FALSE()))</f>
        <v>-</v>
      </c>
      <c r="P88" s="357" t="str">
        <f>IF('15歳以下記録入力'!AC55="","",VLOOKUP($B88,'15歳以下記録入力'!$B$8:$AC$128,25,FALSE()))</f>
        <v/>
      </c>
      <c r="R88" s="374">
        <f>'15歳以下記録入力'!Y55</f>
        <v>0</v>
      </c>
    </row>
    <row r="89" spans="1:18">
      <c r="A89" s="372">
        <f>'15歳以下記録入力'!A69</f>
        <v>10</v>
      </c>
      <c r="B89" s="349" t="str">
        <f>'15歳以下記録入力'!B69</f>
        <v>U12M10</v>
      </c>
      <c r="C89" s="349" t="str">
        <f>'15歳以下記録入力'!C69</f>
        <v>男</v>
      </c>
      <c r="D89" s="349" t="str">
        <f>'15歳以下記録入力'!E69</f>
        <v/>
      </c>
      <c r="E89" s="356">
        <f>'15歳以下記録入力'!F69</f>
        <v>127</v>
      </c>
      <c r="F89" s="349">
        <f>'15歳以下記録入力'!X56</f>
        <v>0</v>
      </c>
      <c r="G89" s="352">
        <f>'15歳以下記録入力'!K69</f>
        <v>0</v>
      </c>
      <c r="H89" s="349" t="str">
        <f>'15歳以下記録入力'!M69</f>
        <v>-</v>
      </c>
      <c r="I89" s="352">
        <f>'15歳以下記録入力'!R69</f>
        <v>0</v>
      </c>
      <c r="J89" s="349" t="str">
        <f>'15歳以下記録入力'!T69</f>
        <v>-</v>
      </c>
      <c r="K89" s="442">
        <f>'15歳以下記録入力'!U69</f>
        <v>0</v>
      </c>
      <c r="L89" s="442"/>
      <c r="M89" s="349" t="str">
        <f>'15歳以下記録入力'!W69</f>
        <v>-</v>
      </c>
      <c r="N89" s="11" t="str">
        <f>IF('15歳以下記録入力'!AA56="","",VLOOKUP($B89,'15歳以下記録入力'!$B$8:$AC$128,26,FALSE()))</f>
        <v>-</v>
      </c>
      <c r="O89" s="11" t="str">
        <f>IF('15歳以下記録入力'!AB56="","",VLOOKUP($B89,'15歳以下記録入力'!$B$8:$AC$128,27,FALSE()))</f>
        <v>-</v>
      </c>
      <c r="P89" s="357" t="str">
        <f>IF('15歳以下記録入力'!AC56="","",VLOOKUP($B89,'15歳以下記録入力'!$B$8:$AC$128,25,FALSE()))</f>
        <v/>
      </c>
      <c r="R89" s="374">
        <f>'15歳以下記録入力'!Y56</f>
        <v>0</v>
      </c>
    </row>
    <row r="90" spans="1:18">
      <c r="A90" s="372">
        <f>'15歳以下記録入力'!A70</f>
        <v>11</v>
      </c>
      <c r="B90" s="349" t="str">
        <f>'15歳以下記録入力'!B70</f>
        <v>U12M11</v>
      </c>
      <c r="C90" s="349" t="str">
        <f>'15歳以下記録入力'!C70</f>
        <v>男</v>
      </c>
      <c r="D90" s="349" t="str">
        <f>'15歳以下記録入力'!E70</f>
        <v/>
      </c>
      <c r="E90" s="356">
        <f>'15歳以下記録入力'!F70</f>
        <v>127</v>
      </c>
      <c r="F90" s="349">
        <f>'15歳以下記録入力'!X57</f>
        <v>0</v>
      </c>
      <c r="G90" s="352">
        <f>'15歳以下記録入力'!K70</f>
        <v>0</v>
      </c>
      <c r="H90" s="349" t="str">
        <f>'15歳以下記録入力'!M70</f>
        <v>-</v>
      </c>
      <c r="I90" s="352">
        <f>'15歳以下記録入力'!R70</f>
        <v>0</v>
      </c>
      <c r="J90" s="349" t="str">
        <f>'15歳以下記録入力'!T70</f>
        <v>-</v>
      </c>
      <c r="K90" s="442">
        <f>'15歳以下記録入力'!U70</f>
        <v>0</v>
      </c>
      <c r="L90" s="442"/>
      <c r="M90" s="349" t="str">
        <f>'15歳以下記録入力'!W70</f>
        <v>-</v>
      </c>
      <c r="N90" s="11" t="e">
        <f>IF('15歳以下記録入力'!#REF!="","",VLOOKUP($B90,'15歳以下記録入力'!$B$8:$AC$128,26,FALSE()))</f>
        <v>#REF!</v>
      </c>
      <c r="O90" s="11" t="str">
        <f>IF('15歳以下記録入力'!AB57="","",VLOOKUP($B90,'15歳以下記録入力'!$B$8:$AC$128,27,FALSE()))</f>
        <v/>
      </c>
      <c r="P90" s="357" t="str">
        <f>IF('15歳以下記録入力'!AC57="","",VLOOKUP($B90,'15歳以下記録入力'!$B$8:$AC$128,25,FALSE()))</f>
        <v/>
      </c>
      <c r="R90" s="374">
        <f>'15歳以下記録入力'!Y57</f>
        <v>0</v>
      </c>
    </row>
    <row r="91" spans="1:18">
      <c r="A91" s="372">
        <f>'15歳以下記録入力'!A71</f>
        <v>12</v>
      </c>
      <c r="B91" s="349" t="str">
        <f>'15歳以下記録入力'!B71</f>
        <v>U12M12</v>
      </c>
      <c r="C91" s="349" t="str">
        <f>'15歳以下記録入力'!C71</f>
        <v>男</v>
      </c>
      <c r="D91" s="349" t="str">
        <f>'15歳以下記録入力'!E71</f>
        <v/>
      </c>
      <c r="E91" s="356">
        <f>'15歳以下記録入力'!F71</f>
        <v>127</v>
      </c>
      <c r="F91" s="349">
        <f>'15歳以下記録入力'!X58</f>
        <v>0</v>
      </c>
      <c r="G91" s="352">
        <f>'15歳以下記録入力'!K71</f>
        <v>0</v>
      </c>
      <c r="H91" s="349" t="str">
        <f>'15歳以下記録入力'!M71</f>
        <v>-</v>
      </c>
      <c r="I91" s="352">
        <f>'15歳以下記録入力'!R71</f>
        <v>0</v>
      </c>
      <c r="J91" s="349" t="str">
        <f>'15歳以下記録入力'!T71</f>
        <v>-</v>
      </c>
      <c r="K91" s="442">
        <f>'15歳以下記録入力'!U71</f>
        <v>0</v>
      </c>
      <c r="L91" s="442"/>
      <c r="M91" s="349" t="str">
        <f>'15歳以下記録入力'!W71</f>
        <v>-</v>
      </c>
      <c r="N91" s="11" t="e">
        <f>IF('15歳以下記録入力'!#REF!="","",VLOOKUP($B91,'15歳以下記録入力'!$B$8:$AC$128,26,FALSE()))</f>
        <v>#REF!</v>
      </c>
      <c r="O91" s="11" t="str">
        <f>IF('15歳以下記録入力'!AB58="","",VLOOKUP($B91,'15歳以下記録入力'!$B$8:$AC$128,27,FALSE()))</f>
        <v/>
      </c>
      <c r="P91" s="357" t="str">
        <f>IF('15歳以下記録入力'!AC58="","",VLOOKUP($B91,'15歳以下記録入力'!$B$8:$AC$128,25,FALSE()))</f>
        <v/>
      </c>
      <c r="R91" s="374">
        <f>'15歳以下記録入力'!Y58</f>
        <v>0</v>
      </c>
    </row>
    <row r="92" spans="1:18">
      <c r="A92" s="372">
        <f>'15歳以下記録入力'!A72</f>
        <v>13</v>
      </c>
      <c r="B92" s="349" t="str">
        <f>'15歳以下記録入力'!B72</f>
        <v>U12M13</v>
      </c>
      <c r="C92" s="349" t="str">
        <f>'15歳以下記録入力'!C72</f>
        <v>男</v>
      </c>
      <c r="D92" s="349" t="str">
        <f>'15歳以下記録入力'!E72</f>
        <v/>
      </c>
      <c r="E92" s="356">
        <f>'15歳以下記録入力'!F72</f>
        <v>127</v>
      </c>
      <c r="F92" s="349">
        <f>'15歳以下記録入力'!X59</f>
        <v>0</v>
      </c>
      <c r="G92" s="352">
        <f>'15歳以下記録入力'!K72</f>
        <v>0</v>
      </c>
      <c r="H92" s="349" t="str">
        <f>'15歳以下記録入力'!M72</f>
        <v>-</v>
      </c>
      <c r="I92" s="352">
        <f>'15歳以下記録入力'!R72</f>
        <v>0</v>
      </c>
      <c r="J92" s="349" t="str">
        <f>'15歳以下記録入力'!T72</f>
        <v>-</v>
      </c>
      <c r="K92" s="442">
        <f>'15歳以下記録入力'!U72</f>
        <v>0</v>
      </c>
      <c r="L92" s="442"/>
      <c r="M92" s="349" t="str">
        <f>'15歳以下記録入力'!W72</f>
        <v>-</v>
      </c>
      <c r="N92" s="11" t="e">
        <f>IF('15歳以下記録入力'!#REF!="","",VLOOKUP($B92,'15歳以下記録入力'!$B$8:$AC$128,26,FALSE()))</f>
        <v>#REF!</v>
      </c>
      <c r="O92" s="11" t="str">
        <f>IF('15歳以下記録入力'!AB59="","",VLOOKUP($B92,'15歳以下記録入力'!$B$8:$AC$128,27,FALSE()))</f>
        <v/>
      </c>
      <c r="P92" s="357" t="str">
        <f>IF('15歳以下記録入力'!AC59="","",VLOOKUP($B92,'15歳以下記録入力'!$B$8:$AC$128,25,FALSE()))</f>
        <v/>
      </c>
      <c r="R92" s="374">
        <f>'15歳以下記録入力'!Y59</f>
        <v>0</v>
      </c>
    </row>
    <row r="93" spans="1:18">
      <c r="A93" s="372">
        <f>'15歳以下記録入力'!A73</f>
        <v>14</v>
      </c>
      <c r="B93" s="349" t="str">
        <f>'15歳以下記録入力'!B73</f>
        <v>U12M14</v>
      </c>
      <c r="C93" s="349" t="str">
        <f>'15歳以下記録入力'!C73</f>
        <v>男</v>
      </c>
      <c r="D93" s="349" t="str">
        <f>'15歳以下記録入力'!E73</f>
        <v/>
      </c>
      <c r="E93" s="356">
        <f>'15歳以下記録入力'!F73</f>
        <v>127</v>
      </c>
      <c r="F93" s="349">
        <f>'15歳以下記録入力'!X60</f>
        <v>0</v>
      </c>
      <c r="G93" s="352">
        <f>'15歳以下記録入力'!K73</f>
        <v>0</v>
      </c>
      <c r="H93" s="349" t="str">
        <f>'15歳以下記録入力'!M73</f>
        <v>-</v>
      </c>
      <c r="I93" s="352">
        <f>'15歳以下記録入力'!R73</f>
        <v>0</v>
      </c>
      <c r="J93" s="349" t="str">
        <f>'15歳以下記録入力'!T73</f>
        <v>-</v>
      </c>
      <c r="K93" s="442">
        <f>'15歳以下記録入力'!U73</f>
        <v>0</v>
      </c>
      <c r="L93" s="442"/>
      <c r="M93" s="349" t="str">
        <f>'15歳以下記録入力'!W73</f>
        <v>-</v>
      </c>
      <c r="N93" s="11" t="e">
        <f>IF('15歳以下記録入力'!#REF!="","",VLOOKUP($B93,'15歳以下記録入力'!$B$8:$AC$128,26,FALSE()))</f>
        <v>#REF!</v>
      </c>
      <c r="O93" s="11" t="str">
        <f>IF('15歳以下記録入力'!AB60="","",VLOOKUP($B93,'15歳以下記録入力'!$B$8:$AC$128,27,FALSE()))</f>
        <v>-</v>
      </c>
      <c r="P93" s="357" t="str">
        <f>IF('15歳以下記録入力'!AC60="","",VLOOKUP($B93,'15歳以下記録入力'!$B$8:$AC$128,25,FALSE()))</f>
        <v/>
      </c>
      <c r="R93" s="374">
        <f>'15歳以下記録入力'!Y60</f>
        <v>0</v>
      </c>
    </row>
    <row r="94" spans="1:18">
      <c r="A94" s="372">
        <f>'15歳以下記録入力'!A74</f>
        <v>15</v>
      </c>
      <c r="B94" s="349" t="str">
        <f>'15歳以下記録入力'!B74</f>
        <v>U12M15</v>
      </c>
      <c r="C94" s="349" t="str">
        <f>'15歳以下記録入力'!C74</f>
        <v>男</v>
      </c>
      <c r="D94" s="349" t="str">
        <f>'15歳以下記録入力'!E74</f>
        <v/>
      </c>
      <c r="E94" s="356">
        <f>'15歳以下記録入力'!F74</f>
        <v>127</v>
      </c>
      <c r="F94" s="349">
        <f>'15歳以下記録入力'!X61</f>
        <v>0</v>
      </c>
      <c r="G94" s="352">
        <f>'15歳以下記録入力'!K74</f>
        <v>0</v>
      </c>
      <c r="H94" s="349" t="str">
        <f>'15歳以下記録入力'!M74</f>
        <v>-</v>
      </c>
      <c r="I94" s="352">
        <f>'15歳以下記録入力'!R74</f>
        <v>0</v>
      </c>
      <c r="J94" s="349" t="str">
        <f>'15歳以下記録入力'!T74</f>
        <v>-</v>
      </c>
      <c r="K94" s="442">
        <f>'15歳以下記録入力'!U74</f>
        <v>0</v>
      </c>
      <c r="L94" s="442"/>
      <c r="M94" s="349" t="str">
        <f>'15歳以下記録入力'!W74</f>
        <v>-</v>
      </c>
      <c r="N94" s="11" t="e">
        <f>IF('15歳以下記録入力'!#REF!="","",VLOOKUP($B94,'15歳以下記録入力'!$B$8:$AC$128,26,FALSE()))</f>
        <v>#REF!</v>
      </c>
      <c r="O94" s="11" t="str">
        <f>IF('15歳以下記録入力'!AB61="","",VLOOKUP($B94,'15歳以下記録入力'!$B$8:$AC$128,27,FALSE()))</f>
        <v>-</v>
      </c>
      <c r="P94" s="357" t="str">
        <f>IF('15歳以下記録入力'!AC61="","",VLOOKUP($B94,'15歳以下記録入力'!$B$8:$AC$128,25,FALSE()))</f>
        <v/>
      </c>
      <c r="R94" s="374">
        <f>'15歳以下記録入力'!Y61</f>
        <v>0</v>
      </c>
    </row>
    <row r="95" spans="1:18">
      <c r="A95" s="372">
        <f>'15歳以下記録入力'!A75</f>
        <v>16</v>
      </c>
      <c r="B95" s="349" t="str">
        <f>'15歳以下記録入力'!B75</f>
        <v>U12M16</v>
      </c>
      <c r="C95" s="349" t="str">
        <f>'15歳以下記録入力'!C75</f>
        <v>男</v>
      </c>
      <c r="D95" s="349" t="str">
        <f>'15歳以下記録入力'!E75</f>
        <v/>
      </c>
      <c r="E95" s="356">
        <f>'15歳以下記録入力'!F75</f>
        <v>127</v>
      </c>
      <c r="F95" s="349">
        <f>'15歳以下記録入力'!X62</f>
        <v>0</v>
      </c>
      <c r="G95" s="352">
        <f>'15歳以下記録入力'!K75</f>
        <v>0</v>
      </c>
      <c r="H95" s="349" t="str">
        <f>'15歳以下記録入力'!M75</f>
        <v>-</v>
      </c>
      <c r="I95" s="352">
        <f>'15歳以下記録入力'!R75</f>
        <v>0</v>
      </c>
      <c r="J95" s="349" t="str">
        <f>'15歳以下記録入力'!T75</f>
        <v>-</v>
      </c>
      <c r="K95" s="442">
        <f>'15歳以下記録入力'!U75</f>
        <v>0</v>
      </c>
      <c r="L95" s="442"/>
      <c r="M95" s="349" t="str">
        <f>'15歳以下記録入力'!W75</f>
        <v>-</v>
      </c>
      <c r="N95" s="11" t="e">
        <f>IF('15歳以下記録入力'!#REF!="","",VLOOKUP($B95,'15歳以下記録入力'!$B$8:$AC$128,26,FALSE()))</f>
        <v>#REF!</v>
      </c>
      <c r="O95" s="11" t="str">
        <f>IF('15歳以下記録入力'!AB62="","",VLOOKUP($B95,'15歳以下記録入力'!$B$8:$AC$128,27,FALSE()))</f>
        <v>-</v>
      </c>
      <c r="P95" s="357" t="str">
        <f>IF('15歳以下記録入力'!AC62="","",VLOOKUP($B95,'15歳以下記録入力'!$B$8:$AC$128,25,FALSE()))</f>
        <v/>
      </c>
      <c r="R95" s="374">
        <f>'15歳以下記録入力'!Y62</f>
        <v>0</v>
      </c>
    </row>
    <row r="96" spans="1:18">
      <c r="A96" s="372">
        <f>'15歳以下記録入力'!A76</f>
        <v>17</v>
      </c>
      <c r="B96" s="349" t="str">
        <f>'15歳以下記録入力'!B76</f>
        <v>U12M17</v>
      </c>
      <c r="C96" s="349" t="str">
        <f>'15歳以下記録入力'!C76</f>
        <v>男</v>
      </c>
      <c r="D96" s="349" t="str">
        <f>'15歳以下記録入力'!E76</f>
        <v/>
      </c>
      <c r="E96" s="356">
        <f>'15歳以下記録入力'!F76</f>
        <v>127</v>
      </c>
      <c r="F96" s="349">
        <f>'15歳以下記録入力'!X63</f>
        <v>0</v>
      </c>
      <c r="G96" s="352">
        <f>'15歳以下記録入力'!K76</f>
        <v>0</v>
      </c>
      <c r="H96" s="349" t="str">
        <f>'15歳以下記録入力'!M76</f>
        <v>-</v>
      </c>
      <c r="I96" s="352">
        <f>'15歳以下記録入力'!R76</f>
        <v>0</v>
      </c>
      <c r="J96" s="349" t="str">
        <f>'15歳以下記録入力'!T76</f>
        <v>-</v>
      </c>
      <c r="K96" s="442">
        <f>'15歳以下記録入力'!U76</f>
        <v>0</v>
      </c>
      <c r="L96" s="442"/>
      <c r="M96" s="349" t="str">
        <f>'15歳以下記録入力'!W76</f>
        <v>-</v>
      </c>
      <c r="N96" s="11" t="e">
        <f>IF('15歳以下記録入力'!#REF!="","",VLOOKUP($B96,'15歳以下記録入力'!$B$8:$AC$128,26,FALSE()))</f>
        <v>#REF!</v>
      </c>
      <c r="O96" s="11" t="str">
        <f>IF('15歳以下記録入力'!AB63="","",VLOOKUP($B96,'15歳以下記録入力'!$B$8:$AC$128,27,FALSE()))</f>
        <v>-</v>
      </c>
      <c r="P96" s="357" t="str">
        <f>IF('15歳以下記録入力'!AC63="","",VLOOKUP($B96,'15歳以下記録入力'!$B$8:$AC$128,25,FALSE()))</f>
        <v/>
      </c>
      <c r="R96" s="374">
        <f>'15歳以下記録入力'!Y63</f>
        <v>0</v>
      </c>
    </row>
    <row r="97" spans="1:18">
      <c r="A97" s="372">
        <f>'15歳以下記録入力'!A77</f>
        <v>18</v>
      </c>
      <c r="B97" s="349" t="str">
        <f>'15歳以下記録入力'!B77</f>
        <v>U12M18</v>
      </c>
      <c r="C97" s="349" t="str">
        <f>'15歳以下記録入力'!C77</f>
        <v>男</v>
      </c>
      <c r="D97" s="349" t="str">
        <f>'15歳以下記録入力'!E77</f>
        <v/>
      </c>
      <c r="E97" s="356">
        <f>'15歳以下記録入力'!F77</f>
        <v>127</v>
      </c>
      <c r="F97" s="349">
        <f>'15歳以下記録入力'!X64</f>
        <v>0</v>
      </c>
      <c r="G97" s="352">
        <f>'15歳以下記録入力'!K77</f>
        <v>0</v>
      </c>
      <c r="H97" s="349" t="str">
        <f>'15歳以下記録入力'!M77</f>
        <v>-</v>
      </c>
      <c r="I97" s="352">
        <f>'15歳以下記録入力'!R77</f>
        <v>0</v>
      </c>
      <c r="J97" s="349" t="str">
        <f>'15歳以下記録入力'!T77</f>
        <v>-</v>
      </c>
      <c r="K97" s="442">
        <f>'15歳以下記録入力'!U77</f>
        <v>0</v>
      </c>
      <c r="L97" s="442"/>
      <c r="M97" s="349" t="str">
        <f>'15歳以下記録入力'!W77</f>
        <v>-</v>
      </c>
      <c r="N97" s="11" t="e">
        <f>IF('15歳以下記録入力'!#REF!="","",VLOOKUP($B97,'15歳以下記録入力'!$B$8:$AC$128,26,FALSE()))</f>
        <v>#REF!</v>
      </c>
      <c r="O97" s="11" t="str">
        <f>IF('15歳以下記録入力'!AB64="","",VLOOKUP($B97,'15歳以下記録入力'!$B$8:$AC$128,27,FALSE()))</f>
        <v>-</v>
      </c>
      <c r="P97" s="357" t="str">
        <f>IF('15歳以下記録入力'!AC64="","",VLOOKUP($B97,'15歳以下記録入力'!$B$8:$AC$128,25,FALSE()))</f>
        <v/>
      </c>
      <c r="R97" s="374">
        <f>'15歳以下記録入力'!Y64</f>
        <v>0</v>
      </c>
    </row>
    <row r="98" spans="1:18">
      <c r="A98" s="372">
        <f>'15歳以下記録入力'!A78</f>
        <v>19</v>
      </c>
      <c r="B98" s="349" t="str">
        <f>'15歳以下記録入力'!B78</f>
        <v>U12M19</v>
      </c>
      <c r="C98" s="349" t="str">
        <f>'15歳以下記録入力'!C78</f>
        <v>男</v>
      </c>
      <c r="D98" s="349" t="str">
        <f>'15歳以下記録入力'!E78</f>
        <v/>
      </c>
      <c r="E98" s="356">
        <f>'15歳以下記録入力'!F78</f>
        <v>127</v>
      </c>
      <c r="F98" s="349">
        <f>'15歳以下記録入力'!X65</f>
        <v>0</v>
      </c>
      <c r="G98" s="352">
        <f>'15歳以下記録入力'!K78</f>
        <v>0</v>
      </c>
      <c r="H98" s="349" t="str">
        <f>'15歳以下記録入力'!M78</f>
        <v>-</v>
      </c>
      <c r="I98" s="352">
        <f>'15歳以下記録入力'!R78</f>
        <v>0</v>
      </c>
      <c r="J98" s="349" t="str">
        <f>'15歳以下記録入力'!T78</f>
        <v>-</v>
      </c>
      <c r="K98" s="442">
        <f>'15歳以下記録入力'!U78</f>
        <v>0</v>
      </c>
      <c r="L98" s="442"/>
      <c r="M98" s="349" t="str">
        <f>'15歳以下記録入力'!W78</f>
        <v>-</v>
      </c>
      <c r="N98" s="11" t="e">
        <f>IF('15歳以下記録入力'!#REF!="","",VLOOKUP($B98,'15歳以下記録入力'!$B$8:$AC$128,26,FALSE()))</f>
        <v>#REF!</v>
      </c>
      <c r="O98" s="11" t="str">
        <f>IF('15歳以下記録入力'!AB65="","",VLOOKUP($B98,'15歳以下記録入力'!$B$8:$AC$128,27,FALSE()))</f>
        <v>-</v>
      </c>
      <c r="P98" s="357" t="str">
        <f>IF('15歳以下記録入力'!AC65="","",VLOOKUP($B98,'15歳以下記録入力'!$B$8:$AC$128,25,FALSE()))</f>
        <v/>
      </c>
      <c r="R98" s="374">
        <f>'15歳以下記録入力'!Y65</f>
        <v>0</v>
      </c>
    </row>
    <row r="99" spans="1:18">
      <c r="A99" s="372">
        <f>'15歳以下記録入力'!A79</f>
        <v>20</v>
      </c>
      <c r="B99" s="349" t="str">
        <f>'15歳以下記録入力'!B79</f>
        <v>U12M20</v>
      </c>
      <c r="C99" s="349" t="str">
        <f>'15歳以下記録入力'!C79</f>
        <v>男</v>
      </c>
      <c r="D99" s="349" t="str">
        <f>'15歳以下記録入力'!E79</f>
        <v/>
      </c>
      <c r="E99" s="356">
        <f>'15歳以下記録入力'!F79</f>
        <v>127</v>
      </c>
      <c r="F99" s="349">
        <f>'15歳以下記録入力'!X66</f>
        <v>0</v>
      </c>
      <c r="G99" s="352">
        <f>'15歳以下記録入力'!K79</f>
        <v>0</v>
      </c>
      <c r="H99" s="349" t="str">
        <f>'15歳以下記録入力'!M79</f>
        <v>-</v>
      </c>
      <c r="I99" s="352">
        <f>'15歳以下記録入力'!R79</f>
        <v>0</v>
      </c>
      <c r="J99" s="349" t="str">
        <f>'15歳以下記録入力'!T79</f>
        <v>-</v>
      </c>
      <c r="K99" s="442">
        <f>'15歳以下記録入力'!U79</f>
        <v>0</v>
      </c>
      <c r="L99" s="442"/>
      <c r="M99" s="349" t="str">
        <f>'15歳以下記録入力'!W79</f>
        <v>-</v>
      </c>
      <c r="N99" s="11" t="e">
        <f>IF('15歳以下記録入力'!#REF!="","",VLOOKUP($B99,'15歳以下記録入力'!$B$8:$AC$128,26,FALSE()))</f>
        <v>#REF!</v>
      </c>
      <c r="O99" s="11" t="str">
        <f>IF('15歳以下記録入力'!AB66="","",VLOOKUP($B99,'15歳以下記録入力'!$B$8:$AC$128,27,FALSE()))</f>
        <v>-</v>
      </c>
      <c r="P99" s="357" t="str">
        <f>IF('15歳以下記録入力'!AC66="","",VLOOKUP($B99,'15歳以下記録入力'!$B$8:$AC$128,25,FALSE()))</f>
        <v/>
      </c>
      <c r="R99" s="374">
        <f>'15歳以下記録入力'!Y66</f>
        <v>0</v>
      </c>
    </row>
    <row r="100" spans="1:18">
      <c r="A100" s="12"/>
      <c r="B100" s="369"/>
      <c r="C100" s="369"/>
      <c r="D100" s="369"/>
      <c r="E100" s="369"/>
      <c r="F100" s="369"/>
      <c r="G100" s="370"/>
      <c r="H100" s="369"/>
      <c r="I100" s="370"/>
      <c r="J100" s="369"/>
      <c r="K100" s="369"/>
      <c r="L100" s="369"/>
      <c r="M100" s="369"/>
      <c r="N100" s="13"/>
      <c r="O100" s="369"/>
      <c r="P100" s="371"/>
      <c r="R100" s="362"/>
    </row>
    <row r="101" spans="1:18" ht="17.25" customHeight="1">
      <c r="A101" s="363" t="s">
        <v>268</v>
      </c>
      <c r="B101" s="364"/>
      <c r="C101" s="364"/>
      <c r="D101" s="364"/>
      <c r="E101" s="364"/>
      <c r="F101" s="364"/>
      <c r="G101" s="365"/>
      <c r="H101" s="364"/>
      <c r="I101" s="365"/>
      <c r="J101" s="364"/>
      <c r="K101" s="364"/>
      <c r="L101" s="364"/>
      <c r="M101" s="364"/>
      <c r="N101" s="364"/>
      <c r="O101" s="367"/>
      <c r="P101" s="368"/>
      <c r="R101" s="348"/>
    </row>
    <row r="102" spans="1:18">
      <c r="A102" s="372"/>
      <c r="B102" s="349" t="s">
        <v>22</v>
      </c>
      <c r="C102" s="350" t="s">
        <v>23</v>
      </c>
      <c r="D102" s="351" t="s">
        <v>256</v>
      </c>
      <c r="E102" s="349" t="s">
        <v>25</v>
      </c>
      <c r="F102" s="349" t="s">
        <v>30</v>
      </c>
      <c r="G102" s="352" t="s">
        <v>26</v>
      </c>
      <c r="H102" s="349" t="s">
        <v>38</v>
      </c>
      <c r="I102" s="352" t="s">
        <v>27</v>
      </c>
      <c r="J102" s="349" t="s">
        <v>38</v>
      </c>
      <c r="K102" s="441" t="s">
        <v>257</v>
      </c>
      <c r="L102" s="441"/>
      <c r="M102" s="349" t="s">
        <v>29</v>
      </c>
      <c r="N102" s="373" t="s">
        <v>258</v>
      </c>
      <c r="O102" s="353" t="s">
        <v>259</v>
      </c>
      <c r="P102" s="354" t="s">
        <v>260</v>
      </c>
      <c r="R102" s="355" t="s">
        <v>261</v>
      </c>
    </row>
    <row r="103" spans="1:18">
      <c r="A103" s="372">
        <f>'15歳以下記録入力'!A129</f>
        <v>1</v>
      </c>
      <c r="B103" s="349" t="str">
        <f>'15歳以下記録入力'!B129</f>
        <v>U15W1</v>
      </c>
      <c r="C103" s="349" t="str">
        <f>'15歳以下記録入力'!C129</f>
        <v>女</v>
      </c>
      <c r="D103" s="349" t="str">
        <f>'15歳以下記録入力'!E129</f>
        <v/>
      </c>
      <c r="E103" s="356">
        <f>'15歳以下記録入力'!F129</f>
        <v>127</v>
      </c>
      <c r="F103" s="349">
        <f>'15歳以下記録入力'!X106</f>
        <v>0</v>
      </c>
      <c r="G103" s="352">
        <f>'15歳以下記録入力'!K129</f>
        <v>0</v>
      </c>
      <c r="H103" s="349" t="str">
        <f>IF('15歳以下記録入力'!M129&gt;20,"N",'15歳以下記録入力'!M129)</f>
        <v>N</v>
      </c>
      <c r="I103" s="352">
        <f>'15歳以下記録入力'!R129</f>
        <v>0</v>
      </c>
      <c r="J103" s="349" t="str">
        <f>IF('15歳以下記録入力'!T129&gt;20,"N",'15歳以下記録入力'!T129)</f>
        <v>N</v>
      </c>
      <c r="K103" s="442">
        <f>'15歳以下記録入力'!U129</f>
        <v>0</v>
      </c>
      <c r="L103" s="442"/>
      <c r="M103" s="349" t="str">
        <f>'15歳以下記録入力'!W129</f>
        <v>-</v>
      </c>
      <c r="N103" s="11" t="e">
        <f>IF('15歳以下記録入力'!AA106="","",VLOOKUP($B103,'15歳以下記録入力'!$B$8:$AC$128,26,FALSE()))</f>
        <v>#N/A</v>
      </c>
      <c r="O103" s="11" t="str">
        <f>IF('15歳以下記録入力'!AB129="","",VLOOKUP($B126,'15歳以下記録入力'!$B$8:$AC$128,27,FALSE()))</f>
        <v>-</v>
      </c>
      <c r="P103" s="357" t="str">
        <f>IF('15歳以下記録入力'!AC106="","",VLOOKUP($B103,'15歳以下記録入力'!$B$8:$AC$128,25,FALSE()))</f>
        <v/>
      </c>
      <c r="R103" s="374">
        <f>'15歳以下記録入力'!Y106</f>
        <v>0</v>
      </c>
    </row>
    <row r="104" spans="1:18">
      <c r="A104" s="372">
        <f>'15歳以下記録入力'!A130</f>
        <v>2</v>
      </c>
      <c r="B104" s="349" t="str">
        <f>'15歳以下記録入力'!B130</f>
        <v>U15W2</v>
      </c>
      <c r="C104" s="349" t="str">
        <f>'15歳以下記録入力'!C130</f>
        <v>女</v>
      </c>
      <c r="D104" s="349" t="str">
        <f>'15歳以下記録入力'!E130</f>
        <v/>
      </c>
      <c r="E104" s="356">
        <f>'15歳以下記録入力'!F130</f>
        <v>127</v>
      </c>
      <c r="F104" s="349">
        <f>'15歳以下記録入力'!X107</f>
        <v>0</v>
      </c>
      <c r="G104" s="352">
        <f>'15歳以下記録入力'!K130</f>
        <v>0</v>
      </c>
      <c r="H104" s="349" t="str">
        <f>IF('15歳以下記録入力'!M130&gt;20,"N",'15歳以下記録入力'!M130)</f>
        <v>N</v>
      </c>
      <c r="I104" s="352">
        <f>'15歳以下記録入力'!R130</f>
        <v>0</v>
      </c>
      <c r="J104" s="349" t="str">
        <f>IF('15歳以下記録入力'!T130&gt;20,"N",'15歳以下記録入力'!T130)</f>
        <v>N</v>
      </c>
      <c r="K104" s="442">
        <f>'15歳以下記録入力'!U130</f>
        <v>0</v>
      </c>
      <c r="L104" s="442"/>
      <c r="M104" s="349" t="str">
        <f>'15歳以下記録入力'!W130</f>
        <v>-</v>
      </c>
      <c r="N104" s="11" t="e">
        <f>IF('15歳以下記録入力'!AA107="","",VLOOKUP($B104,'15歳以下記録入力'!$B$8:$AC$128,26,FALSE()))</f>
        <v>#N/A</v>
      </c>
      <c r="O104" s="11"/>
      <c r="P104" s="357" t="str">
        <f>IF('15歳以下記録入力'!AC107="","",VLOOKUP($B104,'15歳以下記録入力'!$B$8:$AC$128,25,FALSE()))</f>
        <v/>
      </c>
      <c r="R104" s="374">
        <f>'15歳以下記録入力'!Y107</f>
        <v>0</v>
      </c>
    </row>
    <row r="105" spans="1:18">
      <c r="A105" s="372">
        <f>'15歳以下記録入力'!A131</f>
        <v>3</v>
      </c>
      <c r="B105" s="349" t="str">
        <f>'15歳以下記録入力'!B131</f>
        <v>U15W3</v>
      </c>
      <c r="C105" s="349" t="str">
        <f>'15歳以下記録入力'!C131</f>
        <v>女</v>
      </c>
      <c r="D105" s="349" t="str">
        <f>'15歳以下記録入力'!E131</f>
        <v/>
      </c>
      <c r="E105" s="356">
        <f>'15歳以下記録入力'!F131</f>
        <v>127</v>
      </c>
      <c r="F105" s="349">
        <f>'15歳以下記録入力'!X108</f>
        <v>0</v>
      </c>
      <c r="G105" s="352">
        <f>'15歳以下記録入力'!K131</f>
        <v>0</v>
      </c>
      <c r="H105" s="349" t="str">
        <f>IF('15歳以下記録入力'!M131&gt;20,"N",'15歳以下記録入力'!M131)</f>
        <v>N</v>
      </c>
      <c r="I105" s="352">
        <f>'15歳以下記録入力'!R131</f>
        <v>0</v>
      </c>
      <c r="J105" s="349" t="str">
        <f>IF('15歳以下記録入力'!T131&gt;20,"N",'15歳以下記録入力'!T131)</f>
        <v>N</v>
      </c>
      <c r="K105" s="442">
        <f>'15歳以下記録入力'!U131</f>
        <v>0</v>
      </c>
      <c r="L105" s="442"/>
      <c r="M105" s="349" t="str">
        <f>'15歳以下記録入力'!W131</f>
        <v>-</v>
      </c>
      <c r="N105" s="11" t="e">
        <f>IF('15歳以下記録入力'!AA108="","",VLOOKUP($B105,'15歳以下記録入力'!$B$8:$AC$128,26,FALSE()))</f>
        <v>#N/A</v>
      </c>
      <c r="O105" s="11"/>
      <c r="P105" s="357" t="str">
        <f>IF('15歳以下記録入力'!AC108="","",VLOOKUP($B105,'15歳以下記録入力'!$B$8:$AC$128,25,FALSE()))</f>
        <v/>
      </c>
      <c r="R105" s="374">
        <f>'15歳以下記録入力'!Y108</f>
        <v>0</v>
      </c>
    </row>
    <row r="106" spans="1:18">
      <c r="A106" s="372">
        <f>'15歳以下記録入力'!A132</f>
        <v>4</v>
      </c>
      <c r="B106" s="349" t="str">
        <f>'15歳以下記録入力'!B132</f>
        <v>U15W4</v>
      </c>
      <c r="C106" s="349" t="str">
        <f>'15歳以下記録入力'!C132</f>
        <v>女</v>
      </c>
      <c r="D106" s="349" t="str">
        <f>'15歳以下記録入力'!E132</f>
        <v/>
      </c>
      <c r="E106" s="356">
        <f>'15歳以下記録入力'!F132</f>
        <v>127</v>
      </c>
      <c r="F106" s="349">
        <f>'15歳以下記録入力'!X109</f>
        <v>0</v>
      </c>
      <c r="G106" s="352">
        <f>'15歳以下記録入力'!K132</f>
        <v>0</v>
      </c>
      <c r="H106" s="349" t="str">
        <f>IF('15歳以下記録入力'!M132&gt;20,"N",'15歳以下記録入力'!M132)</f>
        <v>N</v>
      </c>
      <c r="I106" s="352">
        <f>'15歳以下記録入力'!R132</f>
        <v>0</v>
      </c>
      <c r="J106" s="349" t="str">
        <f>IF('15歳以下記録入力'!T132&gt;20,"N",'15歳以下記録入力'!T132)</f>
        <v>N</v>
      </c>
      <c r="K106" s="442">
        <f>'15歳以下記録入力'!U132</f>
        <v>0</v>
      </c>
      <c r="L106" s="442"/>
      <c r="M106" s="349" t="str">
        <f>'15歳以下記録入力'!W132</f>
        <v>-</v>
      </c>
      <c r="N106" s="11" t="e">
        <f>IF('15歳以下記録入力'!AA109="","",VLOOKUP($B106,'15歳以下記録入力'!$B$8:$AC$128,26,FALSE()))</f>
        <v>#N/A</v>
      </c>
      <c r="O106" s="11"/>
      <c r="P106" s="357" t="str">
        <f>IF('15歳以下記録入力'!AC109="","",VLOOKUP($B106,'15歳以下記録入力'!$B$8:$AC$128,25,FALSE()))</f>
        <v/>
      </c>
      <c r="R106" s="374">
        <f>'15歳以下記録入力'!Y109</f>
        <v>0</v>
      </c>
    </row>
    <row r="107" spans="1:18">
      <c r="A107" s="372">
        <f>'15歳以下記録入力'!A133</f>
        <v>5</v>
      </c>
      <c r="B107" s="349" t="str">
        <f>'15歳以下記録入力'!B133</f>
        <v>U15W5</v>
      </c>
      <c r="C107" s="349" t="str">
        <f>'15歳以下記録入力'!C133</f>
        <v>女</v>
      </c>
      <c r="D107" s="349" t="str">
        <f>'15歳以下記録入力'!E133</f>
        <v/>
      </c>
      <c r="E107" s="356">
        <f>'15歳以下記録入力'!F133</f>
        <v>127</v>
      </c>
      <c r="F107" s="349">
        <f>'15歳以下記録入力'!X110</f>
        <v>0</v>
      </c>
      <c r="G107" s="352">
        <f>'15歳以下記録入力'!K133</f>
        <v>0</v>
      </c>
      <c r="H107" s="349" t="str">
        <f>IF('15歳以下記録入力'!M133&gt;20,"N",'15歳以下記録入力'!M133)</f>
        <v>N</v>
      </c>
      <c r="I107" s="352">
        <f>'15歳以下記録入力'!R133</f>
        <v>0</v>
      </c>
      <c r="J107" s="349" t="str">
        <f>IF('15歳以下記録入力'!T133&gt;20,"N",'15歳以下記録入力'!T133)</f>
        <v>N</v>
      </c>
      <c r="K107" s="442">
        <f>'15歳以下記録入力'!U133</f>
        <v>0</v>
      </c>
      <c r="L107" s="442"/>
      <c r="M107" s="349" t="str">
        <f>'15歳以下記録入力'!W133</f>
        <v>-</v>
      </c>
      <c r="N107" s="11" t="e">
        <f>IF('15歳以下記録入力'!AA110="","",VLOOKUP($B107,'15歳以下記録入力'!$B$8:$AC$128,26,FALSE()))</f>
        <v>#N/A</v>
      </c>
      <c r="O107" s="11"/>
      <c r="P107" s="357" t="str">
        <f>IF('15歳以下記録入力'!AC110="","",VLOOKUP($B107,'15歳以下記録入力'!$B$8:$AC$128,25,FALSE()))</f>
        <v/>
      </c>
      <c r="R107" s="374">
        <f>'15歳以下記録入力'!Y110</f>
        <v>0</v>
      </c>
    </row>
    <row r="108" spans="1:18">
      <c r="A108" s="372">
        <f>'15歳以下記録入力'!A134</f>
        <v>6</v>
      </c>
      <c r="B108" s="349" t="str">
        <f>'15歳以下記録入力'!B134</f>
        <v>U15W6</v>
      </c>
      <c r="C108" s="349" t="str">
        <f>'15歳以下記録入力'!C134</f>
        <v>女</v>
      </c>
      <c r="D108" s="349" t="str">
        <f>'15歳以下記録入力'!E134</f>
        <v/>
      </c>
      <c r="E108" s="356">
        <f>'15歳以下記録入力'!F134</f>
        <v>127</v>
      </c>
      <c r="F108" s="349">
        <f>'15歳以下記録入力'!X111</f>
        <v>0</v>
      </c>
      <c r="G108" s="352">
        <f>'15歳以下記録入力'!K134</f>
        <v>0</v>
      </c>
      <c r="H108" s="349" t="str">
        <f>IF('15歳以下記録入力'!M134&gt;20,"N",'15歳以下記録入力'!M134)</f>
        <v>N</v>
      </c>
      <c r="I108" s="352">
        <f>'15歳以下記録入力'!R134</f>
        <v>0</v>
      </c>
      <c r="J108" s="349" t="str">
        <f>IF('15歳以下記録入力'!T134&gt;20,"N",'15歳以下記録入力'!T134)</f>
        <v>N</v>
      </c>
      <c r="K108" s="442">
        <f>'15歳以下記録入力'!U134</f>
        <v>0</v>
      </c>
      <c r="L108" s="442"/>
      <c r="M108" s="349" t="str">
        <f>'15歳以下記録入力'!W134</f>
        <v>-</v>
      </c>
      <c r="N108" s="11" t="e">
        <f>IF('15歳以下記録入力'!AA111="","",VLOOKUP($B108,'15歳以下記録入力'!$B$8:$AC$128,26,FALSE()))</f>
        <v>#N/A</v>
      </c>
      <c r="O108" s="11"/>
      <c r="P108" s="357" t="str">
        <f>IF('15歳以下記録入力'!AC111="","",VLOOKUP($B108,'15歳以下記録入力'!$B$8:$AC$128,25,FALSE()))</f>
        <v/>
      </c>
      <c r="R108" s="374">
        <f>'15歳以下記録入力'!Y111</f>
        <v>0</v>
      </c>
    </row>
    <row r="109" spans="1:18">
      <c r="A109" s="372">
        <f>'15歳以下記録入力'!A135</f>
        <v>7</v>
      </c>
      <c r="B109" s="349" t="str">
        <f>'15歳以下記録入力'!B135</f>
        <v>U15W7</v>
      </c>
      <c r="C109" s="349" t="str">
        <f>'15歳以下記録入力'!C135</f>
        <v>女</v>
      </c>
      <c r="D109" s="349" t="str">
        <f>'15歳以下記録入力'!E135</f>
        <v/>
      </c>
      <c r="E109" s="356">
        <f>'15歳以下記録入力'!F135</f>
        <v>127</v>
      </c>
      <c r="F109" s="349">
        <f>'15歳以下記録入力'!X112</f>
        <v>0</v>
      </c>
      <c r="G109" s="352">
        <f>'15歳以下記録入力'!K135</f>
        <v>0</v>
      </c>
      <c r="H109" s="349" t="str">
        <f>IF('15歳以下記録入力'!M135&gt;20,"N",'15歳以下記録入力'!M135)</f>
        <v>N</v>
      </c>
      <c r="I109" s="352">
        <f>'15歳以下記録入力'!R135</f>
        <v>0</v>
      </c>
      <c r="J109" s="349" t="str">
        <f>IF('15歳以下記録入力'!T135&gt;20,"N",'15歳以下記録入力'!T135)</f>
        <v>N</v>
      </c>
      <c r="K109" s="442">
        <f>'15歳以下記録入力'!U135</f>
        <v>0</v>
      </c>
      <c r="L109" s="442"/>
      <c r="M109" s="349" t="str">
        <f>'15歳以下記録入力'!W135</f>
        <v>-</v>
      </c>
      <c r="N109" s="11" t="e">
        <f>IF('15歳以下記録入力'!AA112="","",VLOOKUP($B109,'15歳以下記録入力'!$B$8:$AC$128,26,FALSE()))</f>
        <v>#N/A</v>
      </c>
      <c r="O109" s="11"/>
      <c r="P109" s="357" t="str">
        <f>IF('15歳以下記録入力'!AC112="","",VLOOKUP($B109,'15歳以下記録入力'!$B$8:$AC$128,25,FALSE()))</f>
        <v/>
      </c>
      <c r="R109" s="374">
        <f>'15歳以下記録入力'!Y112</f>
        <v>0</v>
      </c>
    </row>
    <row r="110" spans="1:18">
      <c r="A110" s="372">
        <f>'15歳以下記録入力'!A136</f>
        <v>8</v>
      </c>
      <c r="B110" s="349" t="str">
        <f>'15歳以下記録入力'!B136</f>
        <v>U15W8</v>
      </c>
      <c r="C110" s="349" t="str">
        <f>'15歳以下記録入力'!C136</f>
        <v>女</v>
      </c>
      <c r="D110" s="349" t="str">
        <f>'15歳以下記録入力'!E136</f>
        <v/>
      </c>
      <c r="E110" s="356">
        <f>'15歳以下記録入力'!F136</f>
        <v>127</v>
      </c>
      <c r="F110" s="349">
        <f>'15歳以下記録入力'!X113</f>
        <v>0</v>
      </c>
      <c r="G110" s="352">
        <f>'15歳以下記録入力'!K136</f>
        <v>0</v>
      </c>
      <c r="H110" s="349" t="str">
        <f>IF('15歳以下記録入力'!M136&gt;20,"N",'15歳以下記録入力'!M136)</f>
        <v>N</v>
      </c>
      <c r="I110" s="352">
        <f>'15歳以下記録入力'!R136</f>
        <v>0</v>
      </c>
      <c r="J110" s="349" t="str">
        <f>IF('15歳以下記録入力'!T136&gt;20,"N",'15歳以下記録入力'!T136)</f>
        <v>N</v>
      </c>
      <c r="K110" s="442">
        <f>'15歳以下記録入力'!U136</f>
        <v>0</v>
      </c>
      <c r="L110" s="442"/>
      <c r="M110" s="349" t="str">
        <f>'15歳以下記録入力'!W136</f>
        <v>-</v>
      </c>
      <c r="N110" s="11" t="e">
        <f>IF('15歳以下記録入力'!AA113="","",VLOOKUP($B110,'15歳以下記録入力'!$B$8:$AC$128,26,FALSE()))</f>
        <v>#N/A</v>
      </c>
      <c r="O110" s="11"/>
      <c r="P110" s="357" t="str">
        <f>IF('15歳以下記録入力'!AC113="","",VLOOKUP($B110,'15歳以下記録入力'!$B$8:$AC$128,25,FALSE()))</f>
        <v/>
      </c>
      <c r="R110" s="374">
        <f>'15歳以下記録入力'!Y113</f>
        <v>0</v>
      </c>
    </row>
    <row r="111" spans="1:18">
      <c r="A111" s="372">
        <f>'15歳以下記録入力'!A137</f>
        <v>9</v>
      </c>
      <c r="B111" s="349" t="str">
        <f>'15歳以下記録入力'!B137</f>
        <v>U15W9</v>
      </c>
      <c r="C111" s="349" t="str">
        <f>'15歳以下記録入力'!C137</f>
        <v>女</v>
      </c>
      <c r="D111" s="349" t="str">
        <f>'15歳以下記録入力'!E137</f>
        <v/>
      </c>
      <c r="E111" s="356">
        <f>'15歳以下記録入力'!F137</f>
        <v>127</v>
      </c>
      <c r="F111" s="349">
        <f>'15歳以下記録入力'!X114</f>
        <v>0</v>
      </c>
      <c r="G111" s="352">
        <f>'15歳以下記録入力'!K137</f>
        <v>0</v>
      </c>
      <c r="H111" s="349" t="str">
        <f>IF('15歳以下記録入力'!M137&gt;20,"N",'15歳以下記録入力'!M137)</f>
        <v>N</v>
      </c>
      <c r="I111" s="352">
        <f>'15歳以下記録入力'!R137</f>
        <v>0</v>
      </c>
      <c r="J111" s="349" t="str">
        <f>IF('15歳以下記録入力'!T137&gt;20,"N",'15歳以下記録入力'!T137)</f>
        <v>N</v>
      </c>
      <c r="K111" s="442">
        <f>'15歳以下記録入力'!U137</f>
        <v>0</v>
      </c>
      <c r="L111" s="442"/>
      <c r="M111" s="349" t="str">
        <f>'15歳以下記録入力'!W137</f>
        <v>-</v>
      </c>
      <c r="N111" s="11" t="e">
        <f>IF('15歳以下記録入力'!AA114="","",VLOOKUP($B111,'15歳以下記録入力'!$B$8:$AC$128,26,FALSE()))</f>
        <v>#N/A</v>
      </c>
      <c r="O111" s="11"/>
      <c r="P111" s="357" t="str">
        <f>IF('15歳以下記録入力'!AC114="","",VLOOKUP($B111,'15歳以下記録入力'!$B$8:$AC$128,25,FALSE()))</f>
        <v/>
      </c>
      <c r="R111" s="374">
        <f>'15歳以下記録入力'!Y114</f>
        <v>0</v>
      </c>
    </row>
    <row r="112" spans="1:18">
      <c r="A112" s="372">
        <f>'15歳以下記録入力'!A138</f>
        <v>10</v>
      </c>
      <c r="B112" s="349" t="str">
        <f>'15歳以下記録入力'!B138</f>
        <v>U15W10</v>
      </c>
      <c r="C112" s="349" t="str">
        <f>'15歳以下記録入力'!C138</f>
        <v>女</v>
      </c>
      <c r="D112" s="349" t="str">
        <f>'15歳以下記録入力'!E138</f>
        <v/>
      </c>
      <c r="E112" s="356">
        <f>'15歳以下記録入力'!F138</f>
        <v>127</v>
      </c>
      <c r="F112" s="349">
        <f>'15歳以下記録入力'!X115</f>
        <v>0</v>
      </c>
      <c r="G112" s="352">
        <f>'15歳以下記録入力'!K138</f>
        <v>0</v>
      </c>
      <c r="H112" s="349" t="str">
        <f>IF('15歳以下記録入力'!M138&gt;20,"N",'15歳以下記録入力'!M138)</f>
        <v>N</v>
      </c>
      <c r="I112" s="352">
        <f>'15歳以下記録入力'!R138</f>
        <v>0</v>
      </c>
      <c r="J112" s="349" t="str">
        <f>IF('15歳以下記録入力'!T138&gt;20,"N",'15歳以下記録入力'!T138)</f>
        <v>N</v>
      </c>
      <c r="K112" s="442">
        <f>'15歳以下記録入力'!U138</f>
        <v>0</v>
      </c>
      <c r="L112" s="442"/>
      <c r="M112" s="349" t="str">
        <f>'15歳以下記録入力'!W138</f>
        <v>-</v>
      </c>
      <c r="N112" s="11" t="e">
        <f>IF('15歳以下記録入力'!AA115="","",VLOOKUP($B112,'15歳以下記録入力'!$B$8:$AC$128,26,FALSE()))</f>
        <v>#N/A</v>
      </c>
      <c r="O112" s="11"/>
      <c r="P112" s="357" t="str">
        <f>IF('15歳以下記録入力'!AC115="","",VLOOKUP($B112,'15歳以下記録入力'!$B$8:$AC$128,25,FALSE()))</f>
        <v/>
      </c>
      <c r="R112" s="374">
        <f>'15歳以下記録入力'!Y115</f>
        <v>0</v>
      </c>
    </row>
    <row r="113" spans="1:18">
      <c r="A113" s="372">
        <f>'15歳以下記録入力'!A139</f>
        <v>11</v>
      </c>
      <c r="B113" s="349" t="str">
        <f>'15歳以下記録入力'!B139</f>
        <v>U15W11</v>
      </c>
      <c r="C113" s="349" t="str">
        <f>'15歳以下記録入力'!C139</f>
        <v>女</v>
      </c>
      <c r="D113" s="349" t="str">
        <f>'15歳以下記録入力'!E139</f>
        <v/>
      </c>
      <c r="E113" s="356">
        <f>'15歳以下記録入力'!F139</f>
        <v>127</v>
      </c>
      <c r="F113" s="349">
        <f>'15歳以下記録入力'!X116</f>
        <v>0</v>
      </c>
      <c r="G113" s="352">
        <f>'15歳以下記録入力'!K139</f>
        <v>0</v>
      </c>
      <c r="H113" s="349" t="str">
        <f>IF('15歳以下記録入力'!M139&gt;20,"N",'15歳以下記録入力'!M139)</f>
        <v>N</v>
      </c>
      <c r="I113" s="352">
        <f>'15歳以下記録入力'!R139</f>
        <v>0</v>
      </c>
      <c r="J113" s="349" t="str">
        <f>IF('15歳以下記録入力'!T139&gt;20,"N",'15歳以下記録入力'!T139)</f>
        <v>N</v>
      </c>
      <c r="K113" s="442">
        <f>'15歳以下記録入力'!U139</f>
        <v>0</v>
      </c>
      <c r="L113" s="442"/>
      <c r="M113" s="349" t="str">
        <f>'15歳以下記録入力'!W139</f>
        <v>-</v>
      </c>
      <c r="N113" s="11" t="e">
        <f>IF('15歳以下記録入力'!AA116="","",VLOOKUP($B113,'15歳以下記録入力'!$B$8:$AC$128,26,FALSE()))</f>
        <v>#N/A</v>
      </c>
      <c r="O113" s="11"/>
      <c r="P113" s="357" t="str">
        <f>IF('15歳以下記録入力'!AC116="","",VLOOKUP($B113,'15歳以下記録入力'!$B$8:$AC$128,25,FALSE()))</f>
        <v/>
      </c>
      <c r="R113" s="374">
        <f>'15歳以下記録入力'!Y116</f>
        <v>0</v>
      </c>
    </row>
    <row r="114" spans="1:18">
      <c r="A114" s="372">
        <f>'15歳以下記録入力'!A140</f>
        <v>12</v>
      </c>
      <c r="B114" s="349" t="str">
        <f>'15歳以下記録入力'!B140</f>
        <v>U15W12</v>
      </c>
      <c r="C114" s="349" t="str">
        <f>'15歳以下記録入力'!C140</f>
        <v>女</v>
      </c>
      <c r="D114" s="349" t="str">
        <f>'15歳以下記録入力'!E140</f>
        <v/>
      </c>
      <c r="E114" s="356">
        <f>'15歳以下記録入力'!F140</f>
        <v>127</v>
      </c>
      <c r="F114" s="349">
        <f>'15歳以下記録入力'!X117</f>
        <v>0</v>
      </c>
      <c r="G114" s="352">
        <f>'15歳以下記録入力'!K140</f>
        <v>0</v>
      </c>
      <c r="H114" s="349" t="str">
        <f>IF('15歳以下記録入力'!M140&gt;20,"N",'15歳以下記録入力'!M140)</f>
        <v>N</v>
      </c>
      <c r="I114" s="352">
        <f>'15歳以下記録入力'!R140</f>
        <v>0</v>
      </c>
      <c r="J114" s="349" t="str">
        <f>IF('15歳以下記録入力'!T140&gt;20,"N",'15歳以下記録入力'!T140)</f>
        <v>N</v>
      </c>
      <c r="K114" s="442">
        <f>'15歳以下記録入力'!U140</f>
        <v>0</v>
      </c>
      <c r="L114" s="442"/>
      <c r="M114" s="349" t="str">
        <f>'15歳以下記録入力'!W140</f>
        <v>-</v>
      </c>
      <c r="N114" s="11" t="e">
        <f>IF('15歳以下記録入力'!AA117="","",VLOOKUP($B114,'15歳以下記録入力'!$B$8:$AC$128,26,FALSE()))</f>
        <v>#N/A</v>
      </c>
      <c r="O114" s="11"/>
      <c r="P114" s="357" t="str">
        <f>IF('15歳以下記録入力'!AC117="","",VLOOKUP($B114,'15歳以下記録入力'!$B$8:$AC$128,25,FALSE()))</f>
        <v/>
      </c>
      <c r="R114" s="374">
        <f>'15歳以下記録入力'!Y117</f>
        <v>0</v>
      </c>
    </row>
    <row r="115" spans="1:18">
      <c r="A115" s="372">
        <f>'15歳以下記録入力'!A141</f>
        <v>13</v>
      </c>
      <c r="B115" s="349" t="str">
        <f>'15歳以下記録入力'!B141</f>
        <v>U15W13</v>
      </c>
      <c r="C115" s="349" t="str">
        <f>'15歳以下記録入力'!C141</f>
        <v>女</v>
      </c>
      <c r="D115" s="349" t="str">
        <f>'15歳以下記録入力'!E141</f>
        <v/>
      </c>
      <c r="E115" s="356">
        <f>'15歳以下記録入力'!F141</f>
        <v>127</v>
      </c>
      <c r="F115" s="349">
        <f>'15歳以下記録入力'!X118</f>
        <v>0</v>
      </c>
      <c r="G115" s="352">
        <f>'15歳以下記録入力'!K141</f>
        <v>0</v>
      </c>
      <c r="H115" s="349" t="str">
        <f>IF('15歳以下記録入力'!M141&gt;20,"N",'15歳以下記録入力'!M141)</f>
        <v>N</v>
      </c>
      <c r="I115" s="352">
        <f>'15歳以下記録入力'!R141</f>
        <v>0</v>
      </c>
      <c r="J115" s="349" t="str">
        <f>IF('15歳以下記録入力'!T141&gt;20,"N",'15歳以下記録入力'!T141)</f>
        <v>N</v>
      </c>
      <c r="K115" s="442">
        <f>'15歳以下記録入力'!U141</f>
        <v>0</v>
      </c>
      <c r="L115" s="442"/>
      <c r="M115" s="349" t="str">
        <f>'15歳以下記録入力'!W141</f>
        <v>-</v>
      </c>
      <c r="N115" s="11" t="e">
        <f>IF('15歳以下記録入力'!AA118="","",VLOOKUP($B115,'15歳以下記録入力'!$B$8:$AC$128,26,FALSE()))</f>
        <v>#N/A</v>
      </c>
      <c r="O115" s="11"/>
      <c r="P115" s="357" t="str">
        <f>IF('15歳以下記録入力'!AC118="","",VLOOKUP($B115,'15歳以下記録入力'!$B$8:$AC$128,25,FALSE()))</f>
        <v/>
      </c>
      <c r="R115" s="374">
        <f>'15歳以下記録入力'!Y118</f>
        <v>0</v>
      </c>
    </row>
    <row r="116" spans="1:18">
      <c r="A116" s="372">
        <f>'15歳以下記録入力'!A142</f>
        <v>14</v>
      </c>
      <c r="B116" s="349" t="str">
        <f>'15歳以下記録入力'!B142</f>
        <v>U15W14</v>
      </c>
      <c r="C116" s="349" t="str">
        <f>'15歳以下記録入力'!C142</f>
        <v>女</v>
      </c>
      <c r="D116" s="349" t="str">
        <f>'15歳以下記録入力'!E142</f>
        <v/>
      </c>
      <c r="E116" s="356">
        <f>'15歳以下記録入力'!F142</f>
        <v>127</v>
      </c>
      <c r="F116" s="349">
        <f>'15歳以下記録入力'!X119</f>
        <v>0</v>
      </c>
      <c r="G116" s="352">
        <f>'15歳以下記録入力'!K142</f>
        <v>0</v>
      </c>
      <c r="H116" s="349" t="str">
        <f>IF('15歳以下記録入力'!M142&gt;20,"N",'15歳以下記録入力'!M142)</f>
        <v>N</v>
      </c>
      <c r="I116" s="352">
        <f>'15歳以下記録入力'!R142</f>
        <v>0</v>
      </c>
      <c r="J116" s="349" t="str">
        <f>IF('15歳以下記録入力'!T142&gt;20,"N",'15歳以下記録入力'!T142)</f>
        <v>N</v>
      </c>
      <c r="K116" s="442">
        <f>'15歳以下記録入力'!U142</f>
        <v>0</v>
      </c>
      <c r="L116" s="442"/>
      <c r="M116" s="349" t="str">
        <f>'15歳以下記録入力'!W142</f>
        <v>-</v>
      </c>
      <c r="N116" s="11" t="e">
        <f>IF('15歳以下記録入力'!AA119="","",VLOOKUP($B116,'15歳以下記録入力'!$B$8:$AC$128,26,FALSE()))</f>
        <v>#N/A</v>
      </c>
      <c r="O116" s="11"/>
      <c r="P116" s="357" t="str">
        <f>IF('15歳以下記録入力'!AC119="","",VLOOKUP($B116,'15歳以下記録入力'!$B$8:$AC$128,25,FALSE()))</f>
        <v/>
      </c>
      <c r="R116" s="374">
        <f>'15歳以下記録入力'!Y119</f>
        <v>0</v>
      </c>
    </row>
    <row r="117" spans="1:18">
      <c r="A117" s="372">
        <f>'15歳以下記録入力'!A143</f>
        <v>15</v>
      </c>
      <c r="B117" s="349" t="str">
        <f>'15歳以下記録入力'!B143</f>
        <v>U15W15</v>
      </c>
      <c r="C117" s="349" t="str">
        <f>'15歳以下記録入力'!C143</f>
        <v>女</v>
      </c>
      <c r="D117" s="349" t="str">
        <f>'15歳以下記録入力'!E143</f>
        <v/>
      </c>
      <c r="E117" s="356">
        <f>'15歳以下記録入力'!F143</f>
        <v>127</v>
      </c>
      <c r="F117" s="349">
        <f>'15歳以下記録入力'!X120</f>
        <v>0</v>
      </c>
      <c r="G117" s="352">
        <f>'15歳以下記録入力'!K143</f>
        <v>0</v>
      </c>
      <c r="H117" s="349" t="str">
        <f>IF('15歳以下記録入力'!M143&gt;20,"N",'15歳以下記録入力'!M143)</f>
        <v>N</v>
      </c>
      <c r="I117" s="352">
        <f>'15歳以下記録入力'!R143</f>
        <v>0</v>
      </c>
      <c r="J117" s="349" t="str">
        <f>IF('15歳以下記録入力'!T143&gt;20,"N",'15歳以下記録入力'!T143)</f>
        <v>N</v>
      </c>
      <c r="K117" s="442">
        <f>'15歳以下記録入力'!U143</f>
        <v>0</v>
      </c>
      <c r="L117" s="442"/>
      <c r="M117" s="349" t="str">
        <f>'15歳以下記録入力'!W143</f>
        <v>-</v>
      </c>
      <c r="N117" s="11" t="e">
        <f>IF('15歳以下記録入力'!AA120="","",VLOOKUP($B117,'15歳以下記録入力'!$B$8:$AC$128,26,FALSE()))</f>
        <v>#N/A</v>
      </c>
      <c r="O117" s="11"/>
      <c r="P117" s="357" t="str">
        <f>IF('15歳以下記録入力'!AC120="","",VLOOKUP($B117,'15歳以下記録入力'!$B$8:$AC$128,25,FALSE()))</f>
        <v/>
      </c>
      <c r="R117" s="374">
        <f>'15歳以下記録入力'!Y120</f>
        <v>0</v>
      </c>
    </row>
    <row r="118" spans="1:18">
      <c r="A118" s="372">
        <f>'15歳以下記録入力'!A144</f>
        <v>16</v>
      </c>
      <c r="B118" s="349" t="str">
        <f>'15歳以下記録入力'!B144</f>
        <v>U15W16</v>
      </c>
      <c r="C118" s="349" t="str">
        <f>'15歳以下記録入力'!C144</f>
        <v>女</v>
      </c>
      <c r="D118" s="349" t="str">
        <f>'15歳以下記録入力'!E144</f>
        <v/>
      </c>
      <c r="E118" s="356">
        <f>'15歳以下記録入力'!F144</f>
        <v>127</v>
      </c>
      <c r="F118" s="349">
        <f>'15歳以下記録入力'!X121</f>
        <v>0</v>
      </c>
      <c r="G118" s="352">
        <f>'15歳以下記録入力'!K144</f>
        <v>0</v>
      </c>
      <c r="H118" s="349" t="str">
        <f>IF('15歳以下記録入力'!M144&gt;20,"N",'15歳以下記録入力'!M144)</f>
        <v>N</v>
      </c>
      <c r="I118" s="352">
        <f>'15歳以下記録入力'!R144</f>
        <v>0</v>
      </c>
      <c r="J118" s="349" t="str">
        <f>IF('15歳以下記録入力'!T144&gt;20,"N",'15歳以下記録入力'!T144)</f>
        <v>N</v>
      </c>
      <c r="K118" s="442">
        <f>'15歳以下記録入力'!U144</f>
        <v>0</v>
      </c>
      <c r="L118" s="442"/>
      <c r="M118" s="349" t="str">
        <f>'15歳以下記録入力'!W144</f>
        <v>-</v>
      </c>
      <c r="N118" s="11" t="e">
        <f>IF('15歳以下記録入力'!AA121="","",VLOOKUP($B118,'15歳以下記録入力'!$B$8:$AC$128,26,FALSE()))</f>
        <v>#N/A</v>
      </c>
      <c r="O118" s="11"/>
      <c r="P118" s="357" t="str">
        <f>IF('15歳以下記録入力'!AC121="","",VLOOKUP($B118,'15歳以下記録入力'!$B$8:$AC$128,25,FALSE()))</f>
        <v/>
      </c>
      <c r="R118" s="374">
        <f>'15歳以下記録入力'!Y121</f>
        <v>0</v>
      </c>
    </row>
    <row r="119" spans="1:18">
      <c r="A119" s="372">
        <f>'15歳以下記録入力'!A145</f>
        <v>17</v>
      </c>
      <c r="B119" s="349" t="str">
        <f>'15歳以下記録入力'!B145</f>
        <v>U15W17</v>
      </c>
      <c r="C119" s="349" t="str">
        <f>'15歳以下記録入力'!C145</f>
        <v>女</v>
      </c>
      <c r="D119" s="349" t="str">
        <f>'15歳以下記録入力'!E145</f>
        <v/>
      </c>
      <c r="E119" s="356">
        <f>'15歳以下記録入力'!F145</f>
        <v>127</v>
      </c>
      <c r="F119" s="349">
        <f>'15歳以下記録入力'!X122</f>
        <v>0</v>
      </c>
      <c r="G119" s="352">
        <f>'15歳以下記録入力'!K145</f>
        <v>0</v>
      </c>
      <c r="H119" s="349" t="str">
        <f>IF('15歳以下記録入力'!M145&gt;20,"N",'15歳以下記録入力'!M145)</f>
        <v>N</v>
      </c>
      <c r="I119" s="352">
        <f>'15歳以下記録入力'!R145</f>
        <v>0</v>
      </c>
      <c r="J119" s="349" t="str">
        <f>IF('15歳以下記録入力'!T145&gt;20,"N",'15歳以下記録入力'!T145)</f>
        <v>N</v>
      </c>
      <c r="K119" s="442">
        <f>'15歳以下記録入力'!U145</f>
        <v>0</v>
      </c>
      <c r="L119" s="442"/>
      <c r="M119" s="349" t="str">
        <f>'15歳以下記録入力'!W145</f>
        <v>-</v>
      </c>
      <c r="N119" s="11" t="e">
        <f>IF('15歳以下記録入力'!AA122="","",VLOOKUP($B119,'15歳以下記録入力'!$B$8:$AC$128,26,FALSE()))</f>
        <v>#N/A</v>
      </c>
      <c r="O119" s="11"/>
      <c r="P119" s="357" t="str">
        <f>IF('15歳以下記録入力'!AC122="","",VLOOKUP($B119,'15歳以下記録入力'!$B$8:$AC$128,25,FALSE()))</f>
        <v/>
      </c>
      <c r="R119" s="374">
        <f>'15歳以下記録入力'!Y122</f>
        <v>0</v>
      </c>
    </row>
    <row r="120" spans="1:18">
      <c r="A120" s="372">
        <f>'15歳以下記録入力'!A146</f>
        <v>18</v>
      </c>
      <c r="B120" s="349" t="str">
        <f>'15歳以下記録入力'!B146</f>
        <v>U15W18</v>
      </c>
      <c r="C120" s="349" t="str">
        <f>'15歳以下記録入力'!C146</f>
        <v>女</v>
      </c>
      <c r="D120" s="349" t="str">
        <f>'15歳以下記録入力'!E146</f>
        <v/>
      </c>
      <c r="E120" s="356">
        <f>'15歳以下記録入力'!F146</f>
        <v>127</v>
      </c>
      <c r="F120" s="349">
        <f>'15歳以下記録入力'!X123</f>
        <v>0</v>
      </c>
      <c r="G120" s="352">
        <f>'15歳以下記録入力'!K146</f>
        <v>0</v>
      </c>
      <c r="H120" s="349" t="str">
        <f>IF('15歳以下記録入力'!M146&gt;20,"N",'15歳以下記録入力'!M146)</f>
        <v>N</v>
      </c>
      <c r="I120" s="352">
        <f>'15歳以下記録入力'!R146</f>
        <v>0</v>
      </c>
      <c r="J120" s="349" t="str">
        <f>IF('15歳以下記録入力'!T146&gt;20,"N",'15歳以下記録入力'!T146)</f>
        <v>N</v>
      </c>
      <c r="K120" s="442">
        <f>'15歳以下記録入力'!U146</f>
        <v>0</v>
      </c>
      <c r="L120" s="442"/>
      <c r="M120" s="349" t="str">
        <f>'15歳以下記録入力'!W146</f>
        <v>-</v>
      </c>
      <c r="N120" s="11" t="e">
        <f>IF('15歳以下記録入力'!AA123="","",VLOOKUP($B120,'15歳以下記録入力'!$B$8:$AC$128,26,FALSE()))</f>
        <v>#N/A</v>
      </c>
      <c r="O120" s="11"/>
      <c r="P120" s="357" t="str">
        <f>IF('15歳以下記録入力'!AC123="","",VLOOKUP($B120,'15歳以下記録入力'!$B$8:$AC$128,25,FALSE()))</f>
        <v/>
      </c>
      <c r="R120" s="374">
        <f>'15歳以下記録入力'!Y123</f>
        <v>0</v>
      </c>
    </row>
    <row r="121" spans="1:18">
      <c r="A121" s="372">
        <f>'15歳以下記録入力'!A147</f>
        <v>19</v>
      </c>
      <c r="B121" s="349" t="str">
        <f>'15歳以下記録入力'!B147</f>
        <v>U15W19</v>
      </c>
      <c r="C121" s="349" t="str">
        <f>'15歳以下記録入力'!C147</f>
        <v>女</v>
      </c>
      <c r="D121" s="349" t="str">
        <f>'15歳以下記録入力'!E147</f>
        <v/>
      </c>
      <c r="E121" s="356">
        <f>'15歳以下記録入力'!F147</f>
        <v>127</v>
      </c>
      <c r="F121" s="349">
        <f>'15歳以下記録入力'!X124</f>
        <v>0</v>
      </c>
      <c r="G121" s="352">
        <f>'15歳以下記録入力'!K147</f>
        <v>0</v>
      </c>
      <c r="H121" s="349" t="str">
        <f>IF('15歳以下記録入力'!M147&gt;20,"N",'15歳以下記録入力'!M147)</f>
        <v>N</v>
      </c>
      <c r="I121" s="352">
        <f>'15歳以下記録入力'!R147</f>
        <v>0</v>
      </c>
      <c r="J121" s="349" t="str">
        <f>IF('15歳以下記録入力'!T147&gt;20,"N",'15歳以下記録入力'!T147)</f>
        <v>N</v>
      </c>
      <c r="K121" s="442">
        <f>'15歳以下記録入力'!U147</f>
        <v>0</v>
      </c>
      <c r="L121" s="442"/>
      <c r="M121" s="349" t="str">
        <f>'15歳以下記録入力'!W147</f>
        <v>-</v>
      </c>
      <c r="N121" s="11" t="e">
        <f>IF('15歳以下記録入力'!AA124="","",VLOOKUP($B121,'15歳以下記録入力'!$B$8:$AC$128,26,FALSE()))</f>
        <v>#N/A</v>
      </c>
      <c r="O121" s="11"/>
      <c r="P121" s="357" t="str">
        <f>IF('15歳以下記録入力'!AC124="","",VLOOKUP($B121,'15歳以下記録入力'!$B$8:$AC$128,25,FALSE()))</f>
        <v/>
      </c>
      <c r="R121" s="374">
        <f>'15歳以下記録入力'!Y124</f>
        <v>0</v>
      </c>
    </row>
    <row r="122" spans="1:18">
      <c r="A122" s="372">
        <f>'15歳以下記録入力'!A148</f>
        <v>20</v>
      </c>
      <c r="B122" s="349" t="str">
        <f>'15歳以下記録入力'!B148</f>
        <v>U15W20</v>
      </c>
      <c r="C122" s="349" t="str">
        <f>'15歳以下記録入力'!C148</f>
        <v>女</v>
      </c>
      <c r="D122" s="349" t="str">
        <f>'15歳以下記録入力'!E148</f>
        <v/>
      </c>
      <c r="E122" s="356">
        <f>'15歳以下記録入力'!F148</f>
        <v>127</v>
      </c>
      <c r="F122" s="349">
        <f>'15歳以下記録入力'!X125</f>
        <v>0</v>
      </c>
      <c r="G122" s="352">
        <f>'15歳以下記録入力'!K148</f>
        <v>0</v>
      </c>
      <c r="H122" s="349" t="str">
        <f>IF('15歳以下記録入力'!M148&gt;20,"N",'15歳以下記録入力'!M148)</f>
        <v>N</v>
      </c>
      <c r="I122" s="352">
        <f>'15歳以下記録入力'!R148</f>
        <v>0</v>
      </c>
      <c r="J122" s="349" t="str">
        <f>IF('15歳以下記録入力'!T148&gt;20,"N",'15歳以下記録入力'!T148)</f>
        <v>N</v>
      </c>
      <c r="K122" s="442">
        <f>'15歳以下記録入力'!U148</f>
        <v>0</v>
      </c>
      <c r="L122" s="442"/>
      <c r="M122" s="349" t="str">
        <f>'15歳以下記録入力'!W148</f>
        <v>-</v>
      </c>
      <c r="N122" s="11" t="e">
        <f>IF('15歳以下記録入力'!AA125="","",VLOOKUP($B122,'15歳以下記録入力'!$B$8:$AC$128,26,FALSE()))</f>
        <v>#N/A</v>
      </c>
      <c r="O122" s="11"/>
      <c r="P122" s="357" t="str">
        <f>IF('15歳以下記録入力'!AC125="","",VLOOKUP($B122,'15歳以下記録入力'!$B$8:$AC$128,25,FALSE()))</f>
        <v/>
      </c>
      <c r="R122" s="374">
        <f>'15歳以下記録入力'!Y125</f>
        <v>0</v>
      </c>
    </row>
    <row r="123" spans="1:18">
      <c r="A123" s="372"/>
      <c r="B123" s="349"/>
      <c r="C123" s="349"/>
      <c r="D123" s="349"/>
      <c r="E123" s="349"/>
      <c r="F123" s="349"/>
      <c r="G123" s="352"/>
      <c r="H123" s="349"/>
      <c r="I123" s="352"/>
      <c r="J123" s="349"/>
      <c r="K123" s="349"/>
      <c r="L123" s="349"/>
      <c r="M123" s="349"/>
      <c r="N123" s="11"/>
      <c r="O123" s="349"/>
      <c r="P123" s="354"/>
      <c r="R123" s="362"/>
    </row>
    <row r="124" spans="1:18" ht="17.25" customHeight="1">
      <c r="A124" s="363" t="s">
        <v>269</v>
      </c>
      <c r="B124" s="364"/>
      <c r="C124" s="364"/>
      <c r="D124" s="364"/>
      <c r="E124" s="364"/>
      <c r="F124" s="364"/>
      <c r="G124" s="365"/>
      <c r="H124" s="364"/>
      <c r="I124" s="365"/>
      <c r="J124" s="364"/>
      <c r="K124" s="364"/>
      <c r="L124" s="364"/>
      <c r="M124" s="364"/>
      <c r="N124" s="364"/>
      <c r="O124" s="367"/>
      <c r="P124" s="368"/>
      <c r="R124" s="375"/>
    </row>
    <row r="125" spans="1:18">
      <c r="A125" s="372"/>
      <c r="B125" s="349" t="s">
        <v>22</v>
      </c>
      <c r="C125" s="350" t="s">
        <v>23</v>
      </c>
      <c r="D125" s="351" t="s">
        <v>256</v>
      </c>
      <c r="E125" s="349" t="s">
        <v>25</v>
      </c>
      <c r="F125" s="349" t="s">
        <v>30</v>
      </c>
      <c r="G125" s="352" t="s">
        <v>26</v>
      </c>
      <c r="H125" s="349" t="s">
        <v>38</v>
      </c>
      <c r="I125" s="352" t="s">
        <v>27</v>
      </c>
      <c r="J125" s="349" t="s">
        <v>38</v>
      </c>
      <c r="K125" s="441" t="s">
        <v>257</v>
      </c>
      <c r="L125" s="441"/>
      <c r="M125" s="349" t="s">
        <v>29</v>
      </c>
      <c r="N125" s="373" t="s">
        <v>258</v>
      </c>
      <c r="O125" s="353" t="s">
        <v>259</v>
      </c>
      <c r="P125" s="354" t="s">
        <v>260</v>
      </c>
      <c r="R125" s="355" t="s">
        <v>261</v>
      </c>
    </row>
    <row r="126" spans="1:18">
      <c r="A126" s="372">
        <f>'15歳以下記録入力'!A106</f>
        <v>1</v>
      </c>
      <c r="B126" s="349" t="str">
        <f>'15歳以下記録入力'!B106</f>
        <v>U15M1</v>
      </c>
      <c r="C126" s="349" t="str">
        <f>'15歳以下記録入力'!C106</f>
        <v>男</v>
      </c>
      <c r="D126" s="349" t="str">
        <f>'15歳以下記録入力'!E106</f>
        <v/>
      </c>
      <c r="E126" s="356">
        <f>'15歳以下記録入力'!F106</f>
        <v>127</v>
      </c>
      <c r="F126" s="349">
        <f>'15歳以下記録入力'!X83</f>
        <v>0</v>
      </c>
      <c r="G126" s="352">
        <f>'15歳以下記録入力'!K106</f>
        <v>0</v>
      </c>
      <c r="H126" s="349" t="str">
        <f>IF('15歳以下記録入力'!M106&gt;20,"N",'15歳以下記録入力'!M106)</f>
        <v>N</v>
      </c>
      <c r="I126" s="352">
        <f>'15歳以下記録入力'!R106</f>
        <v>0</v>
      </c>
      <c r="J126" s="349" t="str">
        <f>IF('15歳以下記録入力'!T106&gt;20,"N",'15歳以下記録入力'!T106)</f>
        <v>N</v>
      </c>
      <c r="K126" s="442">
        <f>'15歳以下記録入力'!U106</f>
        <v>0</v>
      </c>
      <c r="L126" s="442"/>
      <c r="M126" s="349" t="str">
        <f>'15歳以下記録入力'!W106</f>
        <v>-</v>
      </c>
      <c r="N126" s="11" t="str">
        <f>IF('15歳以下記録入力'!AA83="","",VLOOKUP($B126,'15歳以下記録入力'!$B$8:$AC$128,26,FALSE()))</f>
        <v>-</v>
      </c>
      <c r="O126" s="11" t="str">
        <f>IF('15歳以下記録入力'!AB106="","",VLOOKUP($B126,'15歳以下記録入力'!$B$8:$AC$128,27,FALSE()))</f>
        <v>-</v>
      </c>
      <c r="P126" s="357" t="str">
        <f>IF('15歳以下記録入力'!AC106="","",VLOOKUP($B126,'15歳以下記録入力'!$B$8:$AC$128,25,FALSE()))</f>
        <v/>
      </c>
      <c r="R126" s="374">
        <f>'15歳以下記録入力'!Y83</f>
        <v>0</v>
      </c>
    </row>
    <row r="127" spans="1:18">
      <c r="A127" s="372">
        <f>'15歳以下記録入力'!A107</f>
        <v>2</v>
      </c>
      <c r="B127" s="349" t="str">
        <f>'15歳以下記録入力'!B107</f>
        <v>U15M2</v>
      </c>
      <c r="C127" s="349" t="str">
        <f>'15歳以下記録入力'!C107</f>
        <v>男</v>
      </c>
      <c r="D127" s="349" t="str">
        <f>'15歳以下記録入力'!E107</f>
        <v/>
      </c>
      <c r="E127" s="356">
        <f>'15歳以下記録入力'!F107</f>
        <v>127</v>
      </c>
      <c r="F127" s="349">
        <f>'15歳以下記録入力'!X84</f>
        <v>0</v>
      </c>
      <c r="G127" s="352">
        <f>'15歳以下記録入力'!K107</f>
        <v>0</v>
      </c>
      <c r="H127" s="349" t="str">
        <f>IF('15歳以下記録入力'!M107&gt;20,"N",'15歳以下記録入力'!M107)</f>
        <v>N</v>
      </c>
      <c r="I127" s="352">
        <f>'15歳以下記録入力'!R107</f>
        <v>0</v>
      </c>
      <c r="J127" s="349" t="str">
        <f>IF('15歳以下記録入力'!T107&gt;20,"N",'15歳以下記録入力'!T107)</f>
        <v>N</v>
      </c>
      <c r="K127" s="442">
        <f>'15歳以下記録入力'!U107</f>
        <v>0</v>
      </c>
      <c r="L127" s="442"/>
      <c r="M127" s="349" t="str">
        <f>'15歳以下記録入力'!W107</f>
        <v>-</v>
      </c>
      <c r="N127" s="11" t="str">
        <f>IF('15歳以下記録入力'!AA84="","",VLOOKUP($B127,'15歳以下記録入力'!$B$8:$AC$128,26,FALSE()))</f>
        <v>-</v>
      </c>
      <c r="O127" s="11" t="str">
        <f>IF('15歳以下記録入力'!AB107="","",VLOOKUP($B127,'15歳以下記録入力'!$B$8:$AC$128,27,FALSE()))</f>
        <v>-</v>
      </c>
      <c r="P127" s="357" t="str">
        <f>IF('15歳以下記録入力'!AC107="","",VLOOKUP($B127,'15歳以下記録入力'!$B$8:$AC$128,25,FALSE()))</f>
        <v/>
      </c>
      <c r="R127" s="374">
        <f>'15歳以下記録入力'!Y84</f>
        <v>0</v>
      </c>
    </row>
    <row r="128" spans="1:18">
      <c r="A128" s="372">
        <f>'15歳以下記録入力'!A108</f>
        <v>3</v>
      </c>
      <c r="B128" s="349" t="str">
        <f>'15歳以下記録入力'!B108</f>
        <v>U15M3</v>
      </c>
      <c r="C128" s="349" t="str">
        <f>'15歳以下記録入力'!C108</f>
        <v>男</v>
      </c>
      <c r="D128" s="349" t="str">
        <f>'15歳以下記録入力'!E108</f>
        <v/>
      </c>
      <c r="E128" s="356">
        <f>'15歳以下記録入力'!F108</f>
        <v>127</v>
      </c>
      <c r="F128" s="349">
        <f>'15歳以下記録入力'!X85</f>
        <v>0</v>
      </c>
      <c r="G128" s="352">
        <f>'15歳以下記録入力'!K108</f>
        <v>0</v>
      </c>
      <c r="H128" s="349" t="str">
        <f>IF('15歳以下記録入力'!M108&gt;20,"N",'15歳以下記録入力'!M108)</f>
        <v>N</v>
      </c>
      <c r="I128" s="352">
        <f>'15歳以下記録入力'!R108</f>
        <v>0</v>
      </c>
      <c r="J128" s="349" t="str">
        <f>IF('15歳以下記録入力'!T108&gt;20,"N",'15歳以下記録入力'!T108)</f>
        <v>N</v>
      </c>
      <c r="K128" s="442">
        <f>'15歳以下記録入力'!U108</f>
        <v>0</v>
      </c>
      <c r="L128" s="442"/>
      <c r="M128" s="349" t="str">
        <f>'15歳以下記録入力'!W108</f>
        <v>-</v>
      </c>
      <c r="N128" s="11" t="str">
        <f>IF('15歳以下記録入力'!AA85="","",VLOOKUP($B128,'15歳以下記録入力'!$B$8:$AC$128,26,FALSE()))</f>
        <v>-</v>
      </c>
      <c r="O128" s="11" t="str">
        <f>IF('15歳以下記録入力'!AB108="","",VLOOKUP($B128,'15歳以下記録入力'!$B$8:$AC$128,27,FALSE()))</f>
        <v>-</v>
      </c>
      <c r="P128" s="357" t="str">
        <f>IF('15歳以下記録入力'!AC108="","",VLOOKUP($B128,'15歳以下記録入力'!$B$8:$AC$128,25,FALSE()))</f>
        <v/>
      </c>
      <c r="R128" s="374">
        <f>'15歳以下記録入力'!Y85</f>
        <v>0</v>
      </c>
    </row>
    <row r="129" spans="1:18">
      <c r="A129" s="372">
        <f>'15歳以下記録入力'!A109</f>
        <v>4</v>
      </c>
      <c r="B129" s="349" t="str">
        <f>'15歳以下記録入力'!B109</f>
        <v>U15M4</v>
      </c>
      <c r="C129" s="349" t="str">
        <f>'15歳以下記録入力'!C109</f>
        <v>男</v>
      </c>
      <c r="D129" s="349" t="str">
        <f>'15歳以下記録入力'!E109</f>
        <v/>
      </c>
      <c r="E129" s="356">
        <f>'15歳以下記録入力'!F109</f>
        <v>127</v>
      </c>
      <c r="F129" s="349">
        <f>'15歳以下記録入力'!X86</f>
        <v>0</v>
      </c>
      <c r="G129" s="352">
        <f>'15歳以下記録入力'!K109</f>
        <v>0</v>
      </c>
      <c r="H129" s="349" t="str">
        <f>IF('15歳以下記録入力'!M109&gt;20,"N",'15歳以下記録入力'!M109)</f>
        <v>N</v>
      </c>
      <c r="I129" s="352">
        <f>'15歳以下記録入力'!R109</f>
        <v>0</v>
      </c>
      <c r="J129" s="349" t="str">
        <f>IF('15歳以下記録入力'!T109&gt;20,"N",'15歳以下記録入力'!T109)</f>
        <v>N</v>
      </c>
      <c r="K129" s="442">
        <f>'15歳以下記録入力'!U109</f>
        <v>0</v>
      </c>
      <c r="L129" s="442"/>
      <c r="M129" s="349" t="str">
        <f>'15歳以下記録入力'!W109</f>
        <v>-</v>
      </c>
      <c r="N129" s="11" t="str">
        <f>IF('15歳以下記録入力'!AA86="","",VLOOKUP($B129,'15歳以下記録入力'!$B$8:$AC$128,26,FALSE()))</f>
        <v>-</v>
      </c>
      <c r="O129" s="11" t="str">
        <f>IF('15歳以下記録入力'!AB109="","",VLOOKUP($B129,'15歳以下記録入力'!$B$8:$AC$128,27,FALSE()))</f>
        <v>-</v>
      </c>
      <c r="P129" s="357" t="str">
        <f>IF('15歳以下記録入力'!AC109="","",VLOOKUP($B129,'15歳以下記録入力'!$B$8:$AC$128,25,FALSE()))</f>
        <v/>
      </c>
      <c r="R129" s="374">
        <f>'15歳以下記録入力'!Y86</f>
        <v>0</v>
      </c>
    </row>
    <row r="130" spans="1:18">
      <c r="A130" s="372">
        <f>'15歳以下記録入力'!A110</f>
        <v>5</v>
      </c>
      <c r="B130" s="349" t="str">
        <f>'15歳以下記録入力'!B110</f>
        <v>U15M5</v>
      </c>
      <c r="C130" s="349" t="str">
        <f>'15歳以下記録入力'!C110</f>
        <v>男</v>
      </c>
      <c r="D130" s="349" t="str">
        <f>'15歳以下記録入力'!E110</f>
        <v/>
      </c>
      <c r="E130" s="356">
        <f>'15歳以下記録入力'!F110</f>
        <v>127</v>
      </c>
      <c r="F130" s="349">
        <f>'15歳以下記録入力'!X87</f>
        <v>0</v>
      </c>
      <c r="G130" s="352">
        <f>'15歳以下記録入力'!K110</f>
        <v>0</v>
      </c>
      <c r="H130" s="349" t="str">
        <f>IF('15歳以下記録入力'!M110&gt;20,"N",'15歳以下記録入力'!M110)</f>
        <v>N</v>
      </c>
      <c r="I130" s="352">
        <f>'15歳以下記録入力'!R110</f>
        <v>0</v>
      </c>
      <c r="J130" s="349" t="str">
        <f>IF('15歳以下記録入力'!T110&gt;20,"N",'15歳以下記録入力'!T110)</f>
        <v>N</v>
      </c>
      <c r="K130" s="442">
        <f>'15歳以下記録入力'!U110</f>
        <v>0</v>
      </c>
      <c r="L130" s="442"/>
      <c r="M130" s="349" t="str">
        <f>'15歳以下記録入力'!W110</f>
        <v>-</v>
      </c>
      <c r="N130" s="11" t="str">
        <f>IF('15歳以下記録入力'!AA87="","",VLOOKUP($B130,'15歳以下記録入力'!$B$8:$AC$128,26,FALSE()))</f>
        <v>-</v>
      </c>
      <c r="O130" s="11" t="str">
        <f>IF('15歳以下記録入力'!AB110="","",VLOOKUP($B130,'15歳以下記録入力'!$B$8:$AC$128,27,FALSE()))</f>
        <v>-</v>
      </c>
      <c r="P130" s="357" t="str">
        <f>IF('15歳以下記録入力'!AC110="","",VLOOKUP($B130,'15歳以下記録入力'!$B$8:$AC$128,25,FALSE()))</f>
        <v/>
      </c>
      <c r="R130" s="374">
        <f>'15歳以下記録入力'!Y87</f>
        <v>0</v>
      </c>
    </row>
    <row r="131" spans="1:18">
      <c r="A131" s="372">
        <f>'15歳以下記録入力'!A111</f>
        <v>6</v>
      </c>
      <c r="B131" s="349" t="str">
        <f>'15歳以下記録入力'!B111</f>
        <v>U15M6</v>
      </c>
      <c r="C131" s="349" t="str">
        <f>'15歳以下記録入力'!C111</f>
        <v>男</v>
      </c>
      <c r="D131" s="349" t="str">
        <f>'15歳以下記録入力'!E111</f>
        <v/>
      </c>
      <c r="E131" s="356">
        <f>'15歳以下記録入力'!F111</f>
        <v>127</v>
      </c>
      <c r="F131" s="349">
        <f>'15歳以下記録入力'!X88</f>
        <v>0</v>
      </c>
      <c r="G131" s="352">
        <f>'15歳以下記録入力'!K111</f>
        <v>0</v>
      </c>
      <c r="H131" s="349" t="str">
        <f>IF('15歳以下記録入力'!M111&gt;20,"N",'15歳以下記録入力'!M111)</f>
        <v>N</v>
      </c>
      <c r="I131" s="352">
        <f>'15歳以下記録入力'!R111</f>
        <v>0</v>
      </c>
      <c r="J131" s="349" t="str">
        <f>IF('15歳以下記録入力'!T111&gt;20,"N",'15歳以下記録入力'!T111)</f>
        <v>N</v>
      </c>
      <c r="K131" s="442">
        <f>'15歳以下記録入力'!U111</f>
        <v>0</v>
      </c>
      <c r="L131" s="442"/>
      <c r="M131" s="349" t="str">
        <f>'15歳以下記録入力'!W111</f>
        <v>-</v>
      </c>
      <c r="N131" s="11" t="str">
        <f>IF('15歳以下記録入力'!AA88="","",VLOOKUP($B131,'15歳以下記録入力'!$B$8:$AC$128,26,FALSE()))</f>
        <v>-</v>
      </c>
      <c r="O131" s="11" t="str">
        <f>IF('15歳以下記録入力'!AB111="","",VLOOKUP($B131,'15歳以下記録入力'!$B$8:$AC$128,27,FALSE()))</f>
        <v>-</v>
      </c>
      <c r="P131" s="357" t="str">
        <f>IF('15歳以下記録入力'!AC111="","",VLOOKUP($B131,'15歳以下記録入力'!$B$8:$AC$128,25,FALSE()))</f>
        <v/>
      </c>
      <c r="R131" s="374">
        <f>'15歳以下記録入力'!Y88</f>
        <v>0</v>
      </c>
    </row>
    <row r="132" spans="1:18">
      <c r="A132" s="372">
        <f>'15歳以下記録入力'!A112</f>
        <v>7</v>
      </c>
      <c r="B132" s="349" t="str">
        <f>'15歳以下記録入力'!B112</f>
        <v>U15M7</v>
      </c>
      <c r="C132" s="349" t="str">
        <f>'15歳以下記録入力'!C112</f>
        <v>男</v>
      </c>
      <c r="D132" s="349" t="str">
        <f>'15歳以下記録入力'!E112</f>
        <v/>
      </c>
      <c r="E132" s="356">
        <f>'15歳以下記録入力'!F112</f>
        <v>127</v>
      </c>
      <c r="F132" s="349">
        <f>'15歳以下記録入力'!X89</f>
        <v>0</v>
      </c>
      <c r="G132" s="352">
        <f>'15歳以下記録入力'!K112</f>
        <v>0</v>
      </c>
      <c r="H132" s="349" t="str">
        <f>IF('15歳以下記録入力'!M112&gt;20,"N",'15歳以下記録入力'!M112)</f>
        <v>N</v>
      </c>
      <c r="I132" s="352">
        <f>'15歳以下記録入力'!R112</f>
        <v>0</v>
      </c>
      <c r="J132" s="349" t="str">
        <f>IF('15歳以下記録入力'!T112&gt;20,"N",'15歳以下記録入力'!T112)</f>
        <v>N</v>
      </c>
      <c r="K132" s="442">
        <f>'15歳以下記録入力'!U112</f>
        <v>0</v>
      </c>
      <c r="L132" s="442"/>
      <c r="M132" s="349" t="str">
        <f>'15歳以下記録入力'!W112</f>
        <v>-</v>
      </c>
      <c r="N132" s="11" t="str">
        <f>IF('15歳以下記録入力'!AA89="","",VLOOKUP($B132,'15歳以下記録入力'!$B$8:$AC$128,26,FALSE()))</f>
        <v>-</v>
      </c>
      <c r="O132" s="11" t="str">
        <f>IF('15歳以下記録入力'!AB112="","",VLOOKUP($B132,'15歳以下記録入力'!$B$8:$AC$128,27,FALSE()))</f>
        <v>-</v>
      </c>
      <c r="P132" s="357" t="str">
        <f>IF('15歳以下記録入力'!AC112="","",VLOOKUP($B132,'15歳以下記録入力'!$B$8:$AC$128,25,FALSE()))</f>
        <v/>
      </c>
      <c r="R132" s="374">
        <f>'15歳以下記録入力'!Y89</f>
        <v>0</v>
      </c>
    </row>
    <row r="133" spans="1:18">
      <c r="A133" s="372">
        <f>'15歳以下記録入力'!A113</f>
        <v>8</v>
      </c>
      <c r="B133" s="349" t="str">
        <f>'15歳以下記録入力'!B113</f>
        <v>U15M8</v>
      </c>
      <c r="C133" s="349" t="str">
        <f>'15歳以下記録入力'!C113</f>
        <v>男</v>
      </c>
      <c r="D133" s="349" t="str">
        <f>'15歳以下記録入力'!E113</f>
        <v/>
      </c>
      <c r="E133" s="356">
        <f>'15歳以下記録入力'!F113</f>
        <v>127</v>
      </c>
      <c r="F133" s="349">
        <f>'15歳以下記録入力'!X90</f>
        <v>0</v>
      </c>
      <c r="G133" s="352">
        <f>'15歳以下記録入力'!K113</f>
        <v>0</v>
      </c>
      <c r="H133" s="349" t="str">
        <f>IF('15歳以下記録入力'!M113&gt;20,"N",'15歳以下記録入力'!M113)</f>
        <v>N</v>
      </c>
      <c r="I133" s="352">
        <f>'15歳以下記録入力'!R113</f>
        <v>0</v>
      </c>
      <c r="J133" s="349" t="str">
        <f>IF('15歳以下記録入力'!T113&gt;20,"N",'15歳以下記録入力'!T113)</f>
        <v>N</v>
      </c>
      <c r="K133" s="442">
        <f>'15歳以下記録入力'!U113</f>
        <v>0</v>
      </c>
      <c r="L133" s="442"/>
      <c r="M133" s="349" t="str">
        <f>'15歳以下記録入力'!W113</f>
        <v>-</v>
      </c>
      <c r="N133" s="11" t="str">
        <f>IF('15歳以下記録入力'!AA90="","",VLOOKUP($B133,'15歳以下記録入力'!$B$8:$AC$128,26,FALSE()))</f>
        <v>-</v>
      </c>
      <c r="O133" s="11" t="str">
        <f>IF('15歳以下記録入力'!AB113="","",VLOOKUP($B133,'15歳以下記録入力'!$B$8:$AC$128,27,FALSE()))</f>
        <v>-</v>
      </c>
      <c r="P133" s="357" t="str">
        <f>IF('15歳以下記録入力'!AC113="","",VLOOKUP($B133,'15歳以下記録入力'!$B$8:$AC$128,25,FALSE()))</f>
        <v/>
      </c>
      <c r="R133" s="374">
        <f>'15歳以下記録入力'!Y90</f>
        <v>0</v>
      </c>
    </row>
    <row r="134" spans="1:18">
      <c r="A134" s="372">
        <f>'15歳以下記録入力'!A114</f>
        <v>9</v>
      </c>
      <c r="B134" s="349" t="str">
        <f>'15歳以下記録入力'!B114</f>
        <v>U15M9</v>
      </c>
      <c r="C134" s="349" t="str">
        <f>'15歳以下記録入力'!C114</f>
        <v>男</v>
      </c>
      <c r="D134" s="349" t="str">
        <f>'15歳以下記録入力'!E114</f>
        <v/>
      </c>
      <c r="E134" s="356">
        <f>'15歳以下記録入力'!F114</f>
        <v>127</v>
      </c>
      <c r="F134" s="349">
        <f>'15歳以下記録入力'!X91</f>
        <v>0</v>
      </c>
      <c r="G134" s="352">
        <f>'15歳以下記録入力'!K114</f>
        <v>0</v>
      </c>
      <c r="H134" s="349" t="str">
        <f>IF('15歳以下記録入力'!M114&gt;20,"N",'15歳以下記録入力'!M114)</f>
        <v>N</v>
      </c>
      <c r="I134" s="352">
        <f>'15歳以下記録入力'!R114</f>
        <v>0</v>
      </c>
      <c r="J134" s="349" t="str">
        <f>IF('15歳以下記録入力'!T114&gt;20,"N",'15歳以下記録入力'!T114)</f>
        <v>N</v>
      </c>
      <c r="K134" s="442">
        <f>'15歳以下記録入力'!U114</f>
        <v>0</v>
      </c>
      <c r="L134" s="442"/>
      <c r="M134" s="349" t="str">
        <f>'15歳以下記録入力'!W114</f>
        <v>-</v>
      </c>
      <c r="N134" s="11" t="str">
        <f>IF('15歳以下記録入力'!AA91="","",VLOOKUP($B134,'15歳以下記録入力'!$B$8:$AC$128,26,FALSE()))</f>
        <v>-</v>
      </c>
      <c r="O134" s="11" t="str">
        <f>IF('15歳以下記録入力'!AB114="","",VLOOKUP($B134,'15歳以下記録入力'!$B$8:$AC$128,27,FALSE()))</f>
        <v>-</v>
      </c>
      <c r="P134" s="357" t="str">
        <f>IF('15歳以下記録入力'!AC114="","",VLOOKUP($B134,'15歳以下記録入力'!$B$8:$AC$128,25,FALSE()))</f>
        <v/>
      </c>
      <c r="R134" s="374">
        <f>'15歳以下記録入力'!Y91</f>
        <v>0</v>
      </c>
    </row>
    <row r="135" spans="1:18">
      <c r="A135" s="372">
        <f>'15歳以下記録入力'!A115</f>
        <v>10</v>
      </c>
      <c r="B135" s="349" t="str">
        <f>'15歳以下記録入力'!B115</f>
        <v>U15M10</v>
      </c>
      <c r="C135" s="349" t="str">
        <f>'15歳以下記録入力'!C115</f>
        <v>男</v>
      </c>
      <c r="D135" s="349" t="str">
        <f>'15歳以下記録入力'!E115</f>
        <v/>
      </c>
      <c r="E135" s="356">
        <f>'15歳以下記録入力'!F115</f>
        <v>127</v>
      </c>
      <c r="F135" s="349">
        <f>'15歳以下記録入力'!X92</f>
        <v>0</v>
      </c>
      <c r="G135" s="352">
        <f>'15歳以下記録入力'!K115</f>
        <v>0</v>
      </c>
      <c r="H135" s="349" t="str">
        <f>IF('15歳以下記録入力'!M115&gt;20,"N",'15歳以下記録入力'!M115)</f>
        <v>N</v>
      </c>
      <c r="I135" s="352">
        <f>'15歳以下記録入力'!R115</f>
        <v>0</v>
      </c>
      <c r="J135" s="349" t="str">
        <f>IF('15歳以下記録入力'!T115&gt;20,"N",'15歳以下記録入力'!T115)</f>
        <v>N</v>
      </c>
      <c r="K135" s="442">
        <f>'15歳以下記録入力'!U115</f>
        <v>0</v>
      </c>
      <c r="L135" s="442"/>
      <c r="M135" s="349" t="str">
        <f>'15歳以下記録入力'!W115</f>
        <v>-</v>
      </c>
      <c r="N135" s="11" t="str">
        <f>IF('15歳以下記録入力'!AA92="","",VLOOKUP($B135,'15歳以下記録入力'!$B$8:$AC$128,26,FALSE()))</f>
        <v>-</v>
      </c>
      <c r="O135" s="11" t="str">
        <f>IF('15歳以下記録入力'!AB115="","",VLOOKUP($B135,'15歳以下記録入力'!$B$8:$AC$128,27,FALSE()))</f>
        <v>-</v>
      </c>
      <c r="P135" s="357" t="str">
        <f>IF('15歳以下記録入力'!AC115="","",VLOOKUP($B135,'15歳以下記録入力'!$B$8:$AC$128,25,FALSE()))</f>
        <v/>
      </c>
      <c r="R135" s="374">
        <f>'15歳以下記録入力'!Y92</f>
        <v>0</v>
      </c>
    </row>
    <row r="136" spans="1:18">
      <c r="A136" s="372">
        <f>'15歳以下記録入力'!A116</f>
        <v>11</v>
      </c>
      <c r="B136" s="349" t="str">
        <f>'15歳以下記録入力'!B116</f>
        <v>U15M11</v>
      </c>
      <c r="C136" s="349" t="str">
        <f>'15歳以下記録入力'!C116</f>
        <v>男</v>
      </c>
      <c r="D136" s="349" t="str">
        <f>'15歳以下記録入力'!E116</f>
        <v/>
      </c>
      <c r="E136" s="356">
        <f>'15歳以下記録入力'!F116</f>
        <v>127</v>
      </c>
      <c r="F136" s="349">
        <f>'15歳以下記録入力'!X93</f>
        <v>0</v>
      </c>
      <c r="G136" s="352">
        <f>'15歳以下記録入力'!K116</f>
        <v>0</v>
      </c>
      <c r="H136" s="349" t="str">
        <f>IF('15歳以下記録入力'!M116&gt;20,"N",'15歳以下記録入力'!M116)</f>
        <v>N</v>
      </c>
      <c r="I136" s="352">
        <f>'15歳以下記録入力'!R116</f>
        <v>0</v>
      </c>
      <c r="J136" s="349" t="str">
        <f>IF('15歳以下記録入力'!T116&gt;20,"N",'15歳以下記録入力'!T116)</f>
        <v>N</v>
      </c>
      <c r="K136" s="442">
        <f>'15歳以下記録入力'!U116</f>
        <v>0</v>
      </c>
      <c r="L136" s="442"/>
      <c r="M136" s="349" t="str">
        <f>'15歳以下記録入力'!W116</f>
        <v>-</v>
      </c>
      <c r="N136" s="11" t="str">
        <f>IF('15歳以下記録入力'!AA93="","",VLOOKUP($B136,'15歳以下記録入力'!$B$8:$AC$128,26,FALSE()))</f>
        <v>-</v>
      </c>
      <c r="O136" s="11" t="str">
        <f>IF('15歳以下記録入力'!AB116="","",VLOOKUP($B136,'15歳以下記録入力'!$B$8:$AC$128,27,FALSE()))</f>
        <v>-</v>
      </c>
      <c r="P136" s="357" t="str">
        <f>IF('15歳以下記録入力'!AC116="","",VLOOKUP($B136,'15歳以下記録入力'!$B$8:$AC$128,25,FALSE()))</f>
        <v/>
      </c>
      <c r="R136" s="374">
        <f>'15歳以下記録入力'!Y93</f>
        <v>0</v>
      </c>
    </row>
    <row r="137" spans="1:18">
      <c r="A137" s="372">
        <f>'15歳以下記録入力'!A117</f>
        <v>12</v>
      </c>
      <c r="B137" s="349" t="str">
        <f>'15歳以下記録入力'!B117</f>
        <v>U15M12</v>
      </c>
      <c r="C137" s="349" t="str">
        <f>'15歳以下記録入力'!C117</f>
        <v>男</v>
      </c>
      <c r="D137" s="349" t="str">
        <f>'15歳以下記録入力'!E117</f>
        <v/>
      </c>
      <c r="E137" s="356">
        <f>'15歳以下記録入力'!F117</f>
        <v>127</v>
      </c>
      <c r="F137" s="349">
        <f>'15歳以下記録入力'!X94</f>
        <v>0</v>
      </c>
      <c r="G137" s="352">
        <f>'15歳以下記録入力'!K117</f>
        <v>0</v>
      </c>
      <c r="H137" s="349" t="str">
        <f>IF('15歳以下記録入力'!M117&gt;20,"N",'15歳以下記録入力'!M117)</f>
        <v>N</v>
      </c>
      <c r="I137" s="352">
        <f>'15歳以下記録入力'!R117</f>
        <v>0</v>
      </c>
      <c r="J137" s="349" t="str">
        <f>IF('15歳以下記録入力'!T117&gt;20,"N",'15歳以下記録入力'!T117)</f>
        <v>N</v>
      </c>
      <c r="K137" s="442">
        <f>'15歳以下記録入力'!U117</f>
        <v>0</v>
      </c>
      <c r="L137" s="442"/>
      <c r="M137" s="349" t="str">
        <f>'15歳以下記録入力'!W117</f>
        <v>-</v>
      </c>
      <c r="N137" s="11" t="str">
        <f>IF('15歳以下記録入力'!AA94="","",VLOOKUP($B137,'15歳以下記録入力'!$B$8:$AC$128,26,FALSE()))</f>
        <v>-</v>
      </c>
      <c r="O137" s="11" t="str">
        <f>IF('15歳以下記録入力'!AB117="","",VLOOKUP($B137,'15歳以下記録入力'!$B$8:$AC$128,27,FALSE()))</f>
        <v>-</v>
      </c>
      <c r="P137" s="357" t="str">
        <f>IF('15歳以下記録入力'!AC117="","",VLOOKUP($B137,'15歳以下記録入力'!$B$8:$AC$128,25,FALSE()))</f>
        <v/>
      </c>
      <c r="R137" s="374">
        <f>'15歳以下記録入力'!Y94</f>
        <v>0</v>
      </c>
    </row>
    <row r="138" spans="1:18">
      <c r="A138" s="372">
        <f>'15歳以下記録入力'!A118</f>
        <v>13</v>
      </c>
      <c r="B138" s="349" t="str">
        <f>'15歳以下記録入力'!B118</f>
        <v>U15M13</v>
      </c>
      <c r="C138" s="349" t="str">
        <f>'15歳以下記録入力'!C118</f>
        <v>男</v>
      </c>
      <c r="D138" s="349" t="str">
        <f>'15歳以下記録入力'!E118</f>
        <v/>
      </c>
      <c r="E138" s="356">
        <f>'15歳以下記録入力'!F118</f>
        <v>127</v>
      </c>
      <c r="F138" s="349">
        <f>'15歳以下記録入力'!X95</f>
        <v>0</v>
      </c>
      <c r="G138" s="352">
        <f>'15歳以下記録入力'!K118</f>
        <v>0</v>
      </c>
      <c r="H138" s="349" t="str">
        <f>IF('15歳以下記録入力'!M118&gt;20,"N",'15歳以下記録入力'!M118)</f>
        <v>N</v>
      </c>
      <c r="I138" s="352">
        <f>'15歳以下記録入力'!R118</f>
        <v>0</v>
      </c>
      <c r="J138" s="349" t="str">
        <f>IF('15歳以下記録入力'!T118&gt;20,"N",'15歳以下記録入力'!T118)</f>
        <v>N</v>
      </c>
      <c r="K138" s="442">
        <f>'15歳以下記録入力'!U118</f>
        <v>0</v>
      </c>
      <c r="L138" s="442"/>
      <c r="M138" s="349" t="str">
        <f>'15歳以下記録入力'!W118</f>
        <v>-</v>
      </c>
      <c r="N138" s="11" t="str">
        <f>IF('15歳以下記録入力'!AA95="","",VLOOKUP($B138,'15歳以下記録入力'!$B$8:$AC$128,26,FALSE()))</f>
        <v>-</v>
      </c>
      <c r="O138" s="11" t="str">
        <f>IF('15歳以下記録入力'!AB118="","",VLOOKUP($B138,'15歳以下記録入力'!$B$8:$AC$128,27,FALSE()))</f>
        <v>-</v>
      </c>
      <c r="P138" s="357" t="str">
        <f>IF('15歳以下記録入力'!AC118="","",VLOOKUP($B138,'15歳以下記録入力'!$B$8:$AC$128,25,FALSE()))</f>
        <v/>
      </c>
      <c r="R138" s="374">
        <f>'15歳以下記録入力'!Y95</f>
        <v>0</v>
      </c>
    </row>
    <row r="139" spans="1:18">
      <c r="A139" s="372">
        <f>'15歳以下記録入力'!A119</f>
        <v>14</v>
      </c>
      <c r="B139" s="349" t="str">
        <f>'15歳以下記録入力'!B119</f>
        <v>U15M14</v>
      </c>
      <c r="C139" s="349" t="str">
        <f>'15歳以下記録入力'!C119</f>
        <v>男</v>
      </c>
      <c r="D139" s="349" t="str">
        <f>'15歳以下記録入力'!E119</f>
        <v/>
      </c>
      <c r="E139" s="356">
        <f>'15歳以下記録入力'!F119</f>
        <v>127</v>
      </c>
      <c r="F139" s="349">
        <f>'15歳以下記録入力'!X96</f>
        <v>0</v>
      </c>
      <c r="G139" s="352">
        <f>'15歳以下記録入力'!K119</f>
        <v>0</v>
      </c>
      <c r="H139" s="349" t="str">
        <f>IF('15歳以下記録入力'!M119&gt;20,"N",'15歳以下記録入力'!M119)</f>
        <v>N</v>
      </c>
      <c r="I139" s="352">
        <f>'15歳以下記録入力'!R119</f>
        <v>0</v>
      </c>
      <c r="J139" s="349" t="str">
        <f>IF('15歳以下記録入力'!T119&gt;20,"N",'15歳以下記録入力'!T119)</f>
        <v>N</v>
      </c>
      <c r="K139" s="442">
        <f>'15歳以下記録入力'!U119</f>
        <v>0</v>
      </c>
      <c r="L139" s="442"/>
      <c r="M139" s="349" t="str">
        <f>'15歳以下記録入力'!W119</f>
        <v>-</v>
      </c>
      <c r="N139" s="11" t="str">
        <f>IF('15歳以下記録入力'!AA96="","",VLOOKUP($B139,'15歳以下記録入力'!$B$8:$AC$128,26,FALSE()))</f>
        <v>-</v>
      </c>
      <c r="O139" s="11" t="str">
        <f>IF('15歳以下記録入力'!AB119="","",VLOOKUP($B139,'15歳以下記録入力'!$B$8:$AC$128,27,FALSE()))</f>
        <v>-</v>
      </c>
      <c r="P139" s="357" t="str">
        <f>IF('15歳以下記録入力'!AC119="","",VLOOKUP($B139,'15歳以下記録入力'!$B$8:$AC$128,25,FALSE()))</f>
        <v/>
      </c>
      <c r="R139" s="374">
        <f>'15歳以下記録入力'!Y96</f>
        <v>0</v>
      </c>
    </row>
    <row r="140" spans="1:18">
      <c r="A140" s="372">
        <f>'15歳以下記録入力'!A120</f>
        <v>15</v>
      </c>
      <c r="B140" s="349" t="str">
        <f>'15歳以下記録入力'!B120</f>
        <v>U15M15</v>
      </c>
      <c r="C140" s="349" t="str">
        <f>'15歳以下記録入力'!C120</f>
        <v>男</v>
      </c>
      <c r="D140" s="349" t="str">
        <f>'15歳以下記録入力'!E120</f>
        <v/>
      </c>
      <c r="E140" s="356">
        <f>'15歳以下記録入力'!F120</f>
        <v>127</v>
      </c>
      <c r="F140" s="349">
        <f>'15歳以下記録入力'!X97</f>
        <v>0</v>
      </c>
      <c r="G140" s="352">
        <f>'15歳以下記録入力'!K120</f>
        <v>0</v>
      </c>
      <c r="H140" s="349" t="str">
        <f>IF('15歳以下記録入力'!M120&gt;20,"N",'15歳以下記録入力'!M120)</f>
        <v>N</v>
      </c>
      <c r="I140" s="352">
        <f>'15歳以下記録入力'!R120</f>
        <v>0</v>
      </c>
      <c r="J140" s="349" t="str">
        <f>IF('15歳以下記録入力'!T120&gt;20,"N",'15歳以下記録入力'!T120)</f>
        <v>N</v>
      </c>
      <c r="K140" s="442">
        <f>'15歳以下記録入力'!U120</f>
        <v>0</v>
      </c>
      <c r="L140" s="442"/>
      <c r="M140" s="349" t="str">
        <f>'15歳以下記録入力'!W120</f>
        <v>-</v>
      </c>
      <c r="N140" s="11" t="str">
        <f>IF('15歳以下記録入力'!AA97="","",VLOOKUP($B140,'15歳以下記録入力'!$B$8:$AC$128,26,FALSE()))</f>
        <v>-</v>
      </c>
      <c r="O140" s="11" t="str">
        <f>IF('15歳以下記録入力'!AB120="","",VLOOKUP($B140,'15歳以下記録入力'!$B$8:$AC$128,27,FALSE()))</f>
        <v>-</v>
      </c>
      <c r="P140" s="357" t="str">
        <f>IF('15歳以下記録入力'!AC120="","",VLOOKUP($B140,'15歳以下記録入力'!$B$8:$AC$128,25,FALSE()))</f>
        <v/>
      </c>
      <c r="R140" s="374">
        <f>'15歳以下記録入力'!Y97</f>
        <v>0</v>
      </c>
    </row>
    <row r="141" spans="1:18">
      <c r="A141" s="372">
        <f>'15歳以下記録入力'!A121</f>
        <v>16</v>
      </c>
      <c r="B141" s="349" t="str">
        <f>'15歳以下記録入力'!B121</f>
        <v>U15M16</v>
      </c>
      <c r="C141" s="349" t="str">
        <f>'15歳以下記録入力'!C121</f>
        <v>男</v>
      </c>
      <c r="D141" s="349" t="str">
        <f>'15歳以下記録入力'!E121</f>
        <v/>
      </c>
      <c r="E141" s="356">
        <f>'15歳以下記録入力'!F121</f>
        <v>127</v>
      </c>
      <c r="F141" s="349">
        <f>'15歳以下記録入力'!X98</f>
        <v>0</v>
      </c>
      <c r="G141" s="352">
        <f>'15歳以下記録入力'!K121</f>
        <v>0</v>
      </c>
      <c r="H141" s="349" t="str">
        <f>IF('15歳以下記録入力'!M121&gt;20,"N",'15歳以下記録入力'!M121)</f>
        <v>N</v>
      </c>
      <c r="I141" s="352">
        <f>'15歳以下記録入力'!R121</f>
        <v>0</v>
      </c>
      <c r="J141" s="349" t="str">
        <f>IF('15歳以下記録入力'!T121&gt;20,"N",'15歳以下記録入力'!T121)</f>
        <v>N</v>
      </c>
      <c r="K141" s="442">
        <f>'15歳以下記録入力'!U121</f>
        <v>0</v>
      </c>
      <c r="L141" s="442"/>
      <c r="M141" s="349" t="str">
        <f>'15歳以下記録入力'!W121</f>
        <v>-</v>
      </c>
      <c r="N141" s="11" t="str">
        <f>IF('15歳以下記録入力'!AA98="","",VLOOKUP($B141,'15歳以下記録入力'!$B$8:$AC$128,26,FALSE()))</f>
        <v>-</v>
      </c>
      <c r="O141" s="11" t="str">
        <f>IF('15歳以下記録入力'!AB121="","",VLOOKUP($B141,'15歳以下記録入力'!$B$8:$AC$128,27,FALSE()))</f>
        <v>-</v>
      </c>
      <c r="P141" s="357" t="str">
        <f>IF('15歳以下記録入力'!AC121="","",VLOOKUP($B141,'15歳以下記録入力'!$B$8:$AC$128,25,FALSE()))</f>
        <v/>
      </c>
      <c r="R141" s="374">
        <f>'15歳以下記録入力'!Y98</f>
        <v>0</v>
      </c>
    </row>
    <row r="142" spans="1:18">
      <c r="A142" s="372">
        <f>'15歳以下記録入力'!A122</f>
        <v>17</v>
      </c>
      <c r="B142" s="349" t="str">
        <f>'15歳以下記録入力'!B122</f>
        <v>U15M17</v>
      </c>
      <c r="C142" s="349" t="str">
        <f>'15歳以下記録入力'!C122</f>
        <v>男</v>
      </c>
      <c r="D142" s="349" t="str">
        <f>'15歳以下記録入力'!E122</f>
        <v/>
      </c>
      <c r="E142" s="356">
        <f>'15歳以下記録入力'!F122</f>
        <v>127</v>
      </c>
      <c r="F142" s="349">
        <f>'15歳以下記録入力'!X99</f>
        <v>0</v>
      </c>
      <c r="G142" s="352">
        <f>'15歳以下記録入力'!K122</f>
        <v>0</v>
      </c>
      <c r="H142" s="349" t="str">
        <f>IF('15歳以下記録入力'!M122&gt;20,"N",'15歳以下記録入力'!M122)</f>
        <v>N</v>
      </c>
      <c r="I142" s="352">
        <f>'15歳以下記録入力'!R122</f>
        <v>0</v>
      </c>
      <c r="J142" s="349" t="str">
        <f>IF('15歳以下記録入力'!T122&gt;20,"N",'15歳以下記録入力'!T122)</f>
        <v>N</v>
      </c>
      <c r="K142" s="442">
        <f>'15歳以下記録入力'!U122</f>
        <v>0</v>
      </c>
      <c r="L142" s="442"/>
      <c r="M142" s="349" t="str">
        <f>'15歳以下記録入力'!W122</f>
        <v>-</v>
      </c>
      <c r="N142" s="11" t="str">
        <f>IF('15歳以下記録入力'!AA99="","",VLOOKUP($B142,'15歳以下記録入力'!$B$8:$AC$128,26,FALSE()))</f>
        <v>-</v>
      </c>
      <c r="O142" s="11" t="str">
        <f>IF('15歳以下記録入力'!AB122="","",VLOOKUP($B142,'15歳以下記録入力'!$B$8:$AC$128,27,FALSE()))</f>
        <v>-</v>
      </c>
      <c r="P142" s="357" t="str">
        <f>IF('15歳以下記録入力'!AC122="","",VLOOKUP($B142,'15歳以下記録入力'!$B$8:$AC$128,25,FALSE()))</f>
        <v/>
      </c>
      <c r="R142" s="374">
        <f>'15歳以下記録入力'!Y99</f>
        <v>0</v>
      </c>
    </row>
    <row r="143" spans="1:18">
      <c r="A143" s="372">
        <f>'15歳以下記録入力'!A123</f>
        <v>18</v>
      </c>
      <c r="B143" s="349" t="str">
        <f>'15歳以下記録入力'!B123</f>
        <v>U15M18</v>
      </c>
      <c r="C143" s="349" t="str">
        <f>'15歳以下記録入力'!C123</f>
        <v>男</v>
      </c>
      <c r="D143" s="349" t="str">
        <f>'15歳以下記録入力'!E123</f>
        <v/>
      </c>
      <c r="E143" s="356">
        <f>'15歳以下記録入力'!F123</f>
        <v>127</v>
      </c>
      <c r="F143" s="349">
        <f>'15歳以下記録入力'!X100</f>
        <v>0</v>
      </c>
      <c r="G143" s="352">
        <f>'15歳以下記録入力'!K123</f>
        <v>0</v>
      </c>
      <c r="H143" s="349" t="str">
        <f>IF('15歳以下記録入力'!M123&gt;20,"N",'15歳以下記録入力'!M123)</f>
        <v>N</v>
      </c>
      <c r="I143" s="352">
        <f>'15歳以下記録入力'!R123</f>
        <v>0</v>
      </c>
      <c r="J143" s="349" t="str">
        <f>IF('15歳以下記録入力'!T123&gt;20,"N",'15歳以下記録入力'!T123)</f>
        <v>N</v>
      </c>
      <c r="K143" s="442">
        <f>'15歳以下記録入力'!U123</f>
        <v>0</v>
      </c>
      <c r="L143" s="442"/>
      <c r="M143" s="349" t="str">
        <f>'15歳以下記録入力'!W123</f>
        <v>-</v>
      </c>
      <c r="N143" s="11" t="str">
        <f>IF('15歳以下記録入力'!AA100="","",VLOOKUP($B143,'15歳以下記録入力'!$B$8:$AC$128,26,FALSE()))</f>
        <v>-</v>
      </c>
      <c r="O143" s="11" t="str">
        <f>IF('15歳以下記録入力'!AB123="","",VLOOKUP($B143,'15歳以下記録入力'!$B$8:$AC$128,27,FALSE()))</f>
        <v>-</v>
      </c>
      <c r="P143" s="357" t="str">
        <f>IF('15歳以下記録入力'!AC123="","",VLOOKUP($B143,'15歳以下記録入力'!$B$8:$AC$128,25,FALSE()))</f>
        <v/>
      </c>
      <c r="R143" s="374">
        <f>'15歳以下記録入力'!Y100</f>
        <v>0</v>
      </c>
    </row>
    <row r="144" spans="1:18">
      <c r="A144" s="372">
        <f>'15歳以下記録入力'!A124</f>
        <v>19</v>
      </c>
      <c r="B144" s="349" t="str">
        <f>'15歳以下記録入力'!B124</f>
        <v>U15M19</v>
      </c>
      <c r="C144" s="349" t="str">
        <f>'15歳以下記録入力'!C124</f>
        <v>男</v>
      </c>
      <c r="D144" s="349" t="str">
        <f>'15歳以下記録入力'!E124</f>
        <v/>
      </c>
      <c r="E144" s="356">
        <f>'15歳以下記録入力'!F124</f>
        <v>127</v>
      </c>
      <c r="F144" s="349">
        <f>'15歳以下記録入力'!X101</f>
        <v>0</v>
      </c>
      <c r="G144" s="352">
        <f>'15歳以下記録入力'!K124</f>
        <v>0</v>
      </c>
      <c r="H144" s="349" t="str">
        <f>IF('15歳以下記録入力'!M124&gt;20,"N",'15歳以下記録入力'!M124)</f>
        <v>N</v>
      </c>
      <c r="I144" s="352">
        <f>'15歳以下記録入力'!R124</f>
        <v>0</v>
      </c>
      <c r="J144" s="349" t="str">
        <f>IF('15歳以下記録入力'!T124&gt;20,"N",'15歳以下記録入力'!T124)</f>
        <v>N</v>
      </c>
      <c r="K144" s="442">
        <f>'15歳以下記録入力'!U124</f>
        <v>0</v>
      </c>
      <c r="L144" s="442"/>
      <c r="M144" s="349" t="str">
        <f>'15歳以下記録入力'!W124</f>
        <v>-</v>
      </c>
      <c r="N144" s="11" t="str">
        <f>IF('15歳以下記録入力'!AA101="","",VLOOKUP($B144,'15歳以下記録入力'!$B$8:$AC$128,26,FALSE()))</f>
        <v>-</v>
      </c>
      <c r="O144" s="11" t="str">
        <f>IF('15歳以下記録入力'!AB124="","",VLOOKUP($B144,'15歳以下記録入力'!$B$8:$AC$128,27,FALSE()))</f>
        <v>-</v>
      </c>
      <c r="P144" s="357" t="str">
        <f>IF('15歳以下記録入力'!AC124="","",VLOOKUP($B144,'15歳以下記録入力'!$B$8:$AC$128,25,FALSE()))</f>
        <v/>
      </c>
      <c r="R144" s="374">
        <f>'15歳以下記録入力'!Y101</f>
        <v>0</v>
      </c>
    </row>
    <row r="145" spans="1:18">
      <c r="A145" s="372">
        <f>'15歳以下記録入力'!A125</f>
        <v>20</v>
      </c>
      <c r="B145" s="349" t="str">
        <f>'15歳以下記録入力'!B125</f>
        <v>U15M20</v>
      </c>
      <c r="C145" s="349" t="str">
        <f>'15歳以下記録入力'!C125</f>
        <v>男</v>
      </c>
      <c r="D145" s="349" t="str">
        <f>'15歳以下記録入力'!E125</f>
        <v/>
      </c>
      <c r="E145" s="356">
        <f>'15歳以下記録入力'!F125</f>
        <v>127</v>
      </c>
      <c r="F145" s="349">
        <f>'15歳以下記録入力'!X102</f>
        <v>0</v>
      </c>
      <c r="G145" s="352">
        <f>'15歳以下記録入力'!K125</f>
        <v>0</v>
      </c>
      <c r="H145" s="349" t="str">
        <f>IF('15歳以下記録入力'!M125&gt;20,"N",'15歳以下記録入力'!M125)</f>
        <v>N</v>
      </c>
      <c r="I145" s="352">
        <f>'15歳以下記録入力'!R125</f>
        <v>0</v>
      </c>
      <c r="J145" s="349" t="str">
        <f>IF('15歳以下記録入力'!T125&gt;20,"N",'15歳以下記録入力'!T125)</f>
        <v>N</v>
      </c>
      <c r="K145" s="442">
        <f>'15歳以下記録入力'!U125</f>
        <v>0</v>
      </c>
      <c r="L145" s="442"/>
      <c r="M145" s="349" t="str">
        <f>'15歳以下記録入力'!W125</f>
        <v>-</v>
      </c>
      <c r="N145" s="11" t="str">
        <f>IF('15歳以下記録入力'!AA102="","",VLOOKUP($B145,'15歳以下記録入力'!$B$8:$AC$128,26,FALSE()))</f>
        <v>-</v>
      </c>
      <c r="O145" s="11" t="str">
        <f>IF('15歳以下記録入力'!AB125="","",VLOOKUP($B145,'15歳以下記録入力'!$B$8:$AC$128,27,FALSE()))</f>
        <v>-</v>
      </c>
      <c r="P145" s="357" t="str">
        <f>IF('15歳以下記録入力'!AC125="","",VLOOKUP($B145,'15歳以下記録入力'!$B$8:$AC$128,25,FALSE()))</f>
        <v/>
      </c>
      <c r="R145" s="374">
        <f>'15歳以下記録入力'!Y102</f>
        <v>0</v>
      </c>
    </row>
    <row r="146" spans="1:18">
      <c r="A146" s="12"/>
      <c r="B146" s="369"/>
      <c r="C146" s="369"/>
      <c r="D146" s="369"/>
      <c r="E146" s="369"/>
      <c r="F146" s="369"/>
      <c r="G146" s="370"/>
      <c r="H146" s="369"/>
      <c r="I146" s="370"/>
      <c r="J146" s="369"/>
      <c r="K146" s="369"/>
      <c r="L146" s="369"/>
      <c r="M146" s="369"/>
      <c r="N146" s="13"/>
      <c r="O146" s="369"/>
      <c r="P146" s="371"/>
      <c r="R146" s="375"/>
    </row>
    <row r="147" spans="1:18" ht="17.25" customHeight="1">
      <c r="A147" s="376" t="s">
        <v>270</v>
      </c>
      <c r="B147" s="377"/>
      <c r="C147" s="377"/>
      <c r="D147" s="377"/>
      <c r="E147" s="377"/>
      <c r="F147" s="377"/>
      <c r="G147" s="378"/>
      <c r="H147" s="377"/>
      <c r="I147" s="378"/>
      <c r="J147" s="377"/>
      <c r="K147" s="377"/>
      <c r="L147" s="377"/>
      <c r="M147" s="377"/>
      <c r="N147" s="377"/>
      <c r="O147" s="379"/>
      <c r="P147" s="380"/>
      <c r="R147" s="348"/>
    </row>
    <row r="148" spans="1:18">
      <c r="A148" s="372" t="s">
        <v>266</v>
      </c>
      <c r="B148" s="349" t="s">
        <v>22</v>
      </c>
      <c r="C148" s="350" t="s">
        <v>23</v>
      </c>
      <c r="D148" s="351" t="s">
        <v>256</v>
      </c>
      <c r="E148" s="349" t="s">
        <v>25</v>
      </c>
      <c r="F148" s="349" t="s">
        <v>30</v>
      </c>
      <c r="G148" s="352" t="s">
        <v>26</v>
      </c>
      <c r="H148" s="349" t="s">
        <v>38</v>
      </c>
      <c r="I148" s="352" t="s">
        <v>27</v>
      </c>
      <c r="J148" s="349" t="s">
        <v>38</v>
      </c>
      <c r="K148" s="441" t="s">
        <v>257</v>
      </c>
      <c r="L148" s="441"/>
      <c r="M148" s="349" t="s">
        <v>38</v>
      </c>
      <c r="N148" s="373" t="s">
        <v>258</v>
      </c>
      <c r="O148" s="353" t="s">
        <v>259</v>
      </c>
      <c r="P148" s="354" t="s">
        <v>271</v>
      </c>
      <c r="R148" s="355" t="s">
        <v>261</v>
      </c>
    </row>
    <row r="149" spans="1:18">
      <c r="A149" s="372">
        <f>'16歳以上記録入力'!A60</f>
        <v>1</v>
      </c>
      <c r="B149" s="349" t="str">
        <f>'16歳以上記録入力'!B60</f>
        <v>W1</v>
      </c>
      <c r="C149" s="349" t="str">
        <f>'16歳以上記録入力'!C60</f>
        <v>女</v>
      </c>
      <c r="D149" s="349" t="str">
        <f>'16歳以上記録入力'!E60</f>
        <v/>
      </c>
      <c r="E149" s="356">
        <f>'16歳以上記録入力'!F60</f>
        <v>127</v>
      </c>
      <c r="F149" s="349">
        <f>'16歳以上記録入力'!X60</f>
        <v>0</v>
      </c>
      <c r="G149" s="352">
        <f>'16歳以上記録入力'!K60</f>
        <v>0</v>
      </c>
      <c r="H149" s="349" t="str">
        <f>'16歳以上記録入力'!M60</f>
        <v>-</v>
      </c>
      <c r="I149" s="352">
        <f>'16歳以上記録入力'!R60</f>
        <v>0</v>
      </c>
      <c r="J149" s="349" t="str">
        <f>'16歳以上記録入力'!T60</f>
        <v>-</v>
      </c>
      <c r="K149" s="443">
        <f>'16歳以上記録入力'!U60</f>
        <v>0</v>
      </c>
      <c r="L149" s="443"/>
      <c r="M149" s="349" t="str">
        <f>'16歳以上記録入力'!W60</f>
        <v>-</v>
      </c>
      <c r="N149" s="11" t="str">
        <f>IF('16歳以上記録入力'!AA60="","",VLOOKUP($B149,'16歳以上記録入力'!$B$8:$AC$84,26,FALSE()))</f>
        <v>-</v>
      </c>
      <c r="O149" s="11" t="str">
        <f>IF('16歳以上記録入力'!AB60="","",VLOOKUP($B149,'16歳以上記録入力'!$B$8:$AC$84,27,FALSE()))</f>
        <v>-</v>
      </c>
      <c r="P149" s="357" t="str">
        <f>IF('16歳以上記録入力'!AC60="","",VLOOKUP($B149,'16歳以上記録入力'!$B$8:$AC$84,25,FALSE()))</f>
        <v/>
      </c>
      <c r="R149" s="358">
        <f>'16歳以上記録入力'!Y60</f>
        <v>0</v>
      </c>
    </row>
    <row r="150" spans="1:18">
      <c r="A150" s="372">
        <f>'16歳以上記録入力'!A61</f>
        <v>2</v>
      </c>
      <c r="B150" s="349" t="str">
        <f>'16歳以上記録入力'!B61</f>
        <v>W2</v>
      </c>
      <c r="C150" s="349" t="str">
        <f>'16歳以上記録入力'!C61</f>
        <v>女</v>
      </c>
      <c r="D150" s="349" t="str">
        <f>'16歳以上記録入力'!E61</f>
        <v/>
      </c>
      <c r="E150" s="356">
        <f>'16歳以上記録入力'!F61</f>
        <v>127</v>
      </c>
      <c r="F150" s="349">
        <f>'16歳以上記録入力'!X61</f>
        <v>0</v>
      </c>
      <c r="G150" s="352">
        <f>'16歳以上記録入力'!K61</f>
        <v>0</v>
      </c>
      <c r="H150" s="349" t="str">
        <f>'16歳以上記録入力'!M61</f>
        <v>-</v>
      </c>
      <c r="I150" s="352">
        <f>'16歳以上記録入力'!R61</f>
        <v>0</v>
      </c>
      <c r="J150" s="349" t="str">
        <f>'16歳以上記録入力'!T61</f>
        <v>-</v>
      </c>
      <c r="K150" s="443">
        <f>'16歳以上記録入力'!U61</f>
        <v>0</v>
      </c>
      <c r="L150" s="443"/>
      <c r="M150" s="349" t="str">
        <f>'16歳以上記録入力'!W61</f>
        <v>-</v>
      </c>
      <c r="N150" s="11" t="str">
        <f>IF('16歳以上記録入力'!AA61="","",VLOOKUP($B150,'16歳以上記録入力'!$B$8:$AC$84,26,FALSE()))</f>
        <v>-</v>
      </c>
      <c r="O150" s="11" t="str">
        <f>IF('16歳以上記録入力'!AB61="","",VLOOKUP($B150,'16歳以上記録入力'!$B$8:$AC$84,27,FALSE()))</f>
        <v>-</v>
      </c>
      <c r="P150" s="357" t="str">
        <f>IF('16歳以上記録入力'!AC61="","",VLOOKUP($B150,'16歳以上記録入力'!$B$8:$AC$84,25,FALSE()))</f>
        <v/>
      </c>
      <c r="R150" s="358">
        <f>'16歳以上記録入力'!Y61</f>
        <v>0</v>
      </c>
    </row>
    <row r="151" spans="1:18">
      <c r="A151" s="372">
        <f>'16歳以上記録入力'!A62</f>
        <v>3</v>
      </c>
      <c r="B151" s="349" t="str">
        <f>'16歳以上記録入力'!B62</f>
        <v>W3</v>
      </c>
      <c r="C151" s="349" t="str">
        <f>'16歳以上記録入力'!C62</f>
        <v>女</v>
      </c>
      <c r="D151" s="349" t="str">
        <f>'16歳以上記録入力'!E62</f>
        <v/>
      </c>
      <c r="E151" s="356">
        <f>'16歳以上記録入力'!F62</f>
        <v>127</v>
      </c>
      <c r="F151" s="349">
        <f>'16歳以上記録入力'!X62</f>
        <v>0</v>
      </c>
      <c r="G151" s="352">
        <f>'16歳以上記録入力'!K62</f>
        <v>0</v>
      </c>
      <c r="H151" s="349" t="str">
        <f>'16歳以上記録入力'!M62</f>
        <v>-</v>
      </c>
      <c r="I151" s="352">
        <f>'16歳以上記録入力'!R62</f>
        <v>0</v>
      </c>
      <c r="J151" s="349" t="str">
        <f>'16歳以上記録入力'!T62</f>
        <v>-</v>
      </c>
      <c r="K151" s="443">
        <f>'16歳以上記録入力'!U62</f>
        <v>0</v>
      </c>
      <c r="L151" s="443"/>
      <c r="M151" s="349" t="str">
        <f>'16歳以上記録入力'!W62</f>
        <v>-</v>
      </c>
      <c r="N151" s="11" t="str">
        <f>IF('16歳以上記録入力'!AA62="","",VLOOKUP($B151,'16歳以上記録入力'!$B$8:$AC$84,26,FALSE()))</f>
        <v>-</v>
      </c>
      <c r="O151" s="11" t="str">
        <f>IF('16歳以上記録入力'!AB62="","",VLOOKUP($B151,'16歳以上記録入力'!$B$8:$AC$84,27,FALSE()))</f>
        <v>-</v>
      </c>
      <c r="P151" s="357" t="str">
        <f>IF('16歳以上記録入力'!AC62="","",VLOOKUP($B151,'16歳以上記録入力'!$B$8:$AC$84,25,FALSE()))</f>
        <v/>
      </c>
      <c r="R151" s="358">
        <f>'16歳以上記録入力'!Y62</f>
        <v>0</v>
      </c>
    </row>
    <row r="152" spans="1:18">
      <c r="A152" s="372">
        <f>'16歳以上記録入力'!A63</f>
        <v>4</v>
      </c>
      <c r="B152" s="349" t="str">
        <f>'16歳以上記録入力'!B63</f>
        <v>W4</v>
      </c>
      <c r="C152" s="349" t="str">
        <f>'16歳以上記録入力'!C63</f>
        <v>女</v>
      </c>
      <c r="D152" s="349" t="str">
        <f>'16歳以上記録入力'!E63</f>
        <v/>
      </c>
      <c r="E152" s="356">
        <f>'16歳以上記録入力'!F63</f>
        <v>127</v>
      </c>
      <c r="F152" s="349">
        <f>'16歳以上記録入力'!X63</f>
        <v>0</v>
      </c>
      <c r="G152" s="352">
        <f>'16歳以上記録入力'!K63</f>
        <v>0</v>
      </c>
      <c r="H152" s="349" t="str">
        <f>'16歳以上記録入力'!M63</f>
        <v>-</v>
      </c>
      <c r="I152" s="352">
        <f>'16歳以上記録入力'!R63</f>
        <v>0</v>
      </c>
      <c r="J152" s="349" t="str">
        <f>'16歳以上記録入力'!T63</f>
        <v>-</v>
      </c>
      <c r="K152" s="443">
        <f>'16歳以上記録入力'!U63</f>
        <v>0</v>
      </c>
      <c r="L152" s="443"/>
      <c r="M152" s="349" t="str">
        <f>'16歳以上記録入力'!W63</f>
        <v>-</v>
      </c>
      <c r="N152" s="11" t="str">
        <f>IF('16歳以上記録入力'!AA63="","",VLOOKUP($B152,'16歳以上記録入力'!$B$8:$AC$84,26,FALSE()))</f>
        <v>-</v>
      </c>
      <c r="O152" s="11" t="str">
        <f>IF('16歳以上記録入力'!AB63="","",VLOOKUP($B152,'16歳以上記録入力'!$B$8:$AC$84,27,FALSE()))</f>
        <v>-</v>
      </c>
      <c r="P152" s="357" t="str">
        <f>IF('16歳以上記録入力'!AC63="","",VLOOKUP($B152,'16歳以上記録入力'!$B$8:$AC$84,25,FALSE()))</f>
        <v/>
      </c>
      <c r="R152" s="358">
        <f>'16歳以上記録入力'!Y63</f>
        <v>0</v>
      </c>
    </row>
    <row r="153" spans="1:18">
      <c r="A153" s="372">
        <f>'16歳以上記録入力'!A64</f>
        <v>5</v>
      </c>
      <c r="B153" s="349" t="str">
        <f>'16歳以上記録入力'!B64</f>
        <v>W5</v>
      </c>
      <c r="C153" s="349" t="str">
        <f>'16歳以上記録入力'!C64</f>
        <v>女</v>
      </c>
      <c r="D153" s="349" t="str">
        <f>'16歳以上記録入力'!E64</f>
        <v/>
      </c>
      <c r="E153" s="356">
        <f>'16歳以上記録入力'!F64</f>
        <v>127</v>
      </c>
      <c r="F153" s="349">
        <f>'16歳以上記録入力'!X64</f>
        <v>0</v>
      </c>
      <c r="G153" s="352">
        <f>'16歳以上記録入力'!K64</f>
        <v>0</v>
      </c>
      <c r="H153" s="349" t="str">
        <f>'16歳以上記録入力'!M64</f>
        <v>-</v>
      </c>
      <c r="I153" s="352">
        <f>'16歳以上記録入力'!R64</f>
        <v>0</v>
      </c>
      <c r="J153" s="349" t="str">
        <f>'16歳以上記録入力'!T64</f>
        <v>-</v>
      </c>
      <c r="K153" s="443">
        <f>'16歳以上記録入力'!U64</f>
        <v>0</v>
      </c>
      <c r="L153" s="443"/>
      <c r="M153" s="349" t="str">
        <f>'16歳以上記録入力'!W64</f>
        <v>-</v>
      </c>
      <c r="N153" s="11" t="str">
        <f>IF('16歳以上記録入力'!AA64="","",VLOOKUP($B153,'16歳以上記録入力'!$B$8:$AC$84,26,FALSE()))</f>
        <v>-</v>
      </c>
      <c r="O153" s="11" t="str">
        <f>IF('16歳以上記録入力'!AB64="","",VLOOKUP($B153,'16歳以上記録入力'!$B$8:$AC$84,27,FALSE()))</f>
        <v>-</v>
      </c>
      <c r="P153" s="357" t="str">
        <f>IF('16歳以上記録入力'!AC64="","",VLOOKUP($B153,'16歳以上記録入力'!$B$8:$AC$84,25,FALSE()))</f>
        <v/>
      </c>
      <c r="R153" s="358">
        <f>'16歳以上記録入力'!Y64</f>
        <v>0</v>
      </c>
    </row>
    <row r="154" spans="1:18">
      <c r="A154" s="372">
        <f>'16歳以上記録入力'!A65</f>
        <v>6</v>
      </c>
      <c r="B154" s="349" t="str">
        <f>'16歳以上記録入力'!B65</f>
        <v>W6</v>
      </c>
      <c r="C154" s="349" t="str">
        <f>'16歳以上記録入力'!C65</f>
        <v>女</v>
      </c>
      <c r="D154" s="349" t="str">
        <f>'16歳以上記録入力'!E65</f>
        <v/>
      </c>
      <c r="E154" s="356">
        <f>'16歳以上記録入力'!F65</f>
        <v>127</v>
      </c>
      <c r="F154" s="349">
        <f>'16歳以上記録入力'!X65</f>
        <v>0</v>
      </c>
      <c r="G154" s="352">
        <f>'16歳以上記録入力'!K65</f>
        <v>0</v>
      </c>
      <c r="H154" s="349" t="str">
        <f>'16歳以上記録入力'!M65</f>
        <v>-</v>
      </c>
      <c r="I154" s="352">
        <f>'16歳以上記録入力'!R65</f>
        <v>0</v>
      </c>
      <c r="J154" s="349" t="str">
        <f>'16歳以上記録入力'!T65</f>
        <v>-</v>
      </c>
      <c r="K154" s="443">
        <f>'16歳以上記録入力'!U65</f>
        <v>0</v>
      </c>
      <c r="L154" s="443"/>
      <c r="M154" s="349" t="str">
        <f>'16歳以上記録入力'!W65</f>
        <v>-</v>
      </c>
      <c r="N154" s="11" t="str">
        <f>IF('16歳以上記録入力'!AA65="","",VLOOKUP($B154,'16歳以上記録入力'!$B$8:$AC$84,26,FALSE()))</f>
        <v>-</v>
      </c>
      <c r="O154" s="11" t="str">
        <f>IF('16歳以上記録入力'!AB65="","",VLOOKUP($B154,'16歳以上記録入力'!$B$8:$AC$84,27,FALSE()))</f>
        <v>-</v>
      </c>
      <c r="P154" s="357" t="str">
        <f>IF('16歳以上記録入力'!AC65="","",VLOOKUP($B154,'16歳以上記録入力'!$B$8:$AC$84,25,FALSE()))</f>
        <v/>
      </c>
      <c r="R154" s="358">
        <f>'16歳以上記録入力'!Y65</f>
        <v>0</v>
      </c>
    </row>
    <row r="155" spans="1:18">
      <c r="A155" s="372">
        <f>'16歳以上記録入力'!A66</f>
        <v>7</v>
      </c>
      <c r="B155" s="349" t="str">
        <f>'16歳以上記録入力'!B66</f>
        <v>W7</v>
      </c>
      <c r="C155" s="349" t="str">
        <f>'16歳以上記録入力'!C66</f>
        <v>女</v>
      </c>
      <c r="D155" s="349" t="str">
        <f>'16歳以上記録入力'!E66</f>
        <v/>
      </c>
      <c r="E155" s="356">
        <f>'16歳以上記録入力'!F66</f>
        <v>127</v>
      </c>
      <c r="F155" s="349">
        <f>'16歳以上記録入力'!X66</f>
        <v>0</v>
      </c>
      <c r="G155" s="352">
        <f>'16歳以上記録入力'!K66</f>
        <v>0</v>
      </c>
      <c r="H155" s="349" t="str">
        <f>'16歳以上記録入力'!M66</f>
        <v>-</v>
      </c>
      <c r="I155" s="352">
        <f>'16歳以上記録入力'!R66</f>
        <v>0</v>
      </c>
      <c r="J155" s="349" t="str">
        <f>'16歳以上記録入力'!T66</f>
        <v>-</v>
      </c>
      <c r="K155" s="443">
        <f>'16歳以上記録入力'!U66</f>
        <v>0</v>
      </c>
      <c r="L155" s="443"/>
      <c r="M155" s="349" t="str">
        <f>'16歳以上記録入力'!W66</f>
        <v>-</v>
      </c>
      <c r="N155" s="11" t="str">
        <f>IF('16歳以上記録入力'!AA66="","",VLOOKUP($B155,'16歳以上記録入力'!$B$8:$AC$84,26,FALSE()))</f>
        <v>-</v>
      </c>
      <c r="O155" s="11" t="str">
        <f>IF('16歳以上記録入力'!AB66="","",VLOOKUP($B155,'16歳以上記録入力'!$B$8:$AC$84,27,FALSE()))</f>
        <v>-</v>
      </c>
      <c r="P155" s="357" t="str">
        <f>IF('16歳以上記録入力'!AC66="","",VLOOKUP($B155,'16歳以上記録入力'!$B$8:$AC$84,25,FALSE()))</f>
        <v/>
      </c>
      <c r="R155" s="358">
        <f>'16歳以上記録入力'!Y66</f>
        <v>0</v>
      </c>
    </row>
    <row r="156" spans="1:18">
      <c r="A156" s="372">
        <f>'16歳以上記録入力'!A67</f>
        <v>8</v>
      </c>
      <c r="B156" s="349" t="str">
        <f>'16歳以上記録入力'!B67</f>
        <v>W8</v>
      </c>
      <c r="C156" s="349" t="str">
        <f>'16歳以上記録入力'!C67</f>
        <v>女</v>
      </c>
      <c r="D156" s="349" t="str">
        <f>'16歳以上記録入力'!E67</f>
        <v/>
      </c>
      <c r="E156" s="356">
        <f>'16歳以上記録入力'!F67</f>
        <v>127</v>
      </c>
      <c r="F156" s="349">
        <f>'16歳以上記録入力'!X67</f>
        <v>0</v>
      </c>
      <c r="G156" s="352">
        <f>'16歳以上記録入力'!K67</f>
        <v>0</v>
      </c>
      <c r="H156" s="349" t="str">
        <f>'16歳以上記録入力'!M67</f>
        <v>-</v>
      </c>
      <c r="I156" s="352">
        <f>'16歳以上記録入力'!R67</f>
        <v>0</v>
      </c>
      <c r="J156" s="349" t="str">
        <f>'16歳以上記録入力'!T67</f>
        <v>-</v>
      </c>
      <c r="K156" s="443">
        <f>'16歳以上記録入力'!U67</f>
        <v>0</v>
      </c>
      <c r="L156" s="443"/>
      <c r="M156" s="349" t="str">
        <f>'16歳以上記録入力'!W67</f>
        <v>-</v>
      </c>
      <c r="N156" s="11" t="str">
        <f>IF('16歳以上記録入力'!AA67="","",VLOOKUP($B156,'16歳以上記録入力'!$B$8:$AC$84,26,FALSE()))</f>
        <v>-</v>
      </c>
      <c r="O156" s="11" t="str">
        <f>IF('16歳以上記録入力'!AB67="","",VLOOKUP($B156,'16歳以上記録入力'!$B$8:$AC$84,27,FALSE()))</f>
        <v>-</v>
      </c>
      <c r="P156" s="357" t="str">
        <f>IF('16歳以上記録入力'!AC67="","",VLOOKUP($B156,'16歳以上記録入力'!$B$8:$AC$84,25,FALSE()))</f>
        <v/>
      </c>
      <c r="R156" s="358">
        <f>'16歳以上記録入力'!Y67</f>
        <v>0</v>
      </c>
    </row>
    <row r="157" spans="1:18">
      <c r="A157" s="372">
        <f>'16歳以上記録入力'!A68</f>
        <v>9</v>
      </c>
      <c r="B157" s="349" t="str">
        <f>'16歳以上記録入力'!B68</f>
        <v>W9</v>
      </c>
      <c r="C157" s="349" t="str">
        <f>'16歳以上記録入力'!C68</f>
        <v>女</v>
      </c>
      <c r="D157" s="349" t="str">
        <f>'16歳以上記録入力'!E68</f>
        <v/>
      </c>
      <c r="E157" s="356">
        <f>'16歳以上記録入力'!F68</f>
        <v>127</v>
      </c>
      <c r="F157" s="349">
        <f>'16歳以上記録入力'!X68</f>
        <v>0</v>
      </c>
      <c r="G157" s="352">
        <f>'16歳以上記録入力'!K68</f>
        <v>0</v>
      </c>
      <c r="H157" s="349" t="str">
        <f>'16歳以上記録入力'!M68</f>
        <v>-</v>
      </c>
      <c r="I157" s="352">
        <f>'16歳以上記録入力'!R68</f>
        <v>0</v>
      </c>
      <c r="J157" s="349" t="str">
        <f>'16歳以上記録入力'!T68</f>
        <v>-</v>
      </c>
      <c r="K157" s="443">
        <f>'16歳以上記録入力'!U68</f>
        <v>0</v>
      </c>
      <c r="L157" s="443"/>
      <c r="M157" s="349" t="str">
        <f>'16歳以上記録入力'!W68</f>
        <v>-</v>
      </c>
      <c r="N157" s="11" t="str">
        <f>IF('16歳以上記録入力'!AA68="","",VLOOKUP($B157,'16歳以上記録入力'!$B$8:$AC$84,26,FALSE()))</f>
        <v>-</v>
      </c>
      <c r="O157" s="11" t="str">
        <f>IF('16歳以上記録入力'!AB68="","",VLOOKUP($B157,'16歳以上記録入力'!$B$8:$AC$84,27,FALSE()))</f>
        <v>-</v>
      </c>
      <c r="P157" s="357" t="str">
        <f>IF('16歳以上記録入力'!AC68="","",VLOOKUP($B157,'16歳以上記録入力'!$B$8:$AC$84,25,FALSE()))</f>
        <v/>
      </c>
      <c r="R157" s="358">
        <f>'16歳以上記録入力'!Y68</f>
        <v>0</v>
      </c>
    </row>
    <row r="158" spans="1:18">
      <c r="A158" s="372">
        <f>'16歳以上記録入力'!A69</f>
        <v>10</v>
      </c>
      <c r="B158" s="349" t="str">
        <f>'16歳以上記録入力'!B69</f>
        <v>W10</v>
      </c>
      <c r="C158" s="349" t="str">
        <f>'16歳以上記録入力'!C69</f>
        <v>女</v>
      </c>
      <c r="D158" s="349" t="str">
        <f>'16歳以上記録入力'!E69</f>
        <v/>
      </c>
      <c r="E158" s="356">
        <f>'16歳以上記録入力'!F69</f>
        <v>127</v>
      </c>
      <c r="F158" s="349">
        <f>'16歳以上記録入力'!X69</f>
        <v>0</v>
      </c>
      <c r="G158" s="352">
        <f>'16歳以上記録入力'!K69</f>
        <v>0</v>
      </c>
      <c r="H158" s="349" t="str">
        <f>'16歳以上記録入力'!M69</f>
        <v>-</v>
      </c>
      <c r="I158" s="352">
        <f>'16歳以上記録入力'!R69</f>
        <v>0</v>
      </c>
      <c r="J158" s="349" t="str">
        <f>'16歳以上記録入力'!T69</f>
        <v>-</v>
      </c>
      <c r="K158" s="443">
        <f>'16歳以上記録入力'!U69</f>
        <v>0</v>
      </c>
      <c r="L158" s="443"/>
      <c r="M158" s="349" t="str">
        <f>'16歳以上記録入力'!W69</f>
        <v>-</v>
      </c>
      <c r="N158" s="11" t="str">
        <f>IF('16歳以上記録入力'!AA69="","",VLOOKUP($B158,'16歳以上記録入力'!$B$8:$AC$84,26,FALSE()))</f>
        <v>-</v>
      </c>
      <c r="O158" s="11" t="str">
        <f>IF('16歳以上記録入力'!AB69="","",VLOOKUP($B158,'16歳以上記録入力'!$B$8:$AC$84,27,FALSE()))</f>
        <v>-</v>
      </c>
      <c r="P158" s="357" t="str">
        <f>IF('16歳以上記録入力'!AC69="","",VLOOKUP($B158,'16歳以上記録入力'!$B$8:$AC$84,25,FALSE()))</f>
        <v/>
      </c>
      <c r="R158" s="358">
        <f>'16歳以上記録入力'!Y69</f>
        <v>0</v>
      </c>
    </row>
    <row r="159" spans="1:18">
      <c r="A159" s="372">
        <f>'16歳以上記録入力'!A70</f>
        <v>11</v>
      </c>
      <c r="B159" s="349" t="str">
        <f>'16歳以上記録入力'!B70</f>
        <v>W11</v>
      </c>
      <c r="C159" s="349" t="str">
        <f>'16歳以上記録入力'!C70</f>
        <v>女</v>
      </c>
      <c r="D159" s="349" t="str">
        <f>'16歳以上記録入力'!E70</f>
        <v/>
      </c>
      <c r="E159" s="356">
        <f>'16歳以上記録入力'!F70</f>
        <v>127</v>
      </c>
      <c r="F159" s="349">
        <f>'16歳以上記録入力'!X70</f>
        <v>0</v>
      </c>
      <c r="G159" s="352">
        <f>'16歳以上記録入力'!K70</f>
        <v>0</v>
      </c>
      <c r="H159" s="349" t="str">
        <f>'16歳以上記録入力'!M70</f>
        <v>-</v>
      </c>
      <c r="I159" s="352">
        <f>'16歳以上記録入力'!R70</f>
        <v>0</v>
      </c>
      <c r="J159" s="349" t="str">
        <f>'16歳以上記録入力'!T70</f>
        <v>-</v>
      </c>
      <c r="K159" s="443">
        <f>'16歳以上記録入力'!U70</f>
        <v>0</v>
      </c>
      <c r="L159" s="443"/>
      <c r="M159" s="349" t="str">
        <f>'16歳以上記録入力'!W70</f>
        <v>-</v>
      </c>
      <c r="N159" s="11" t="str">
        <f>IF('16歳以上記録入力'!AA70="","",VLOOKUP($B159,'16歳以上記録入力'!$B$8:$AC$84,26,FALSE()))</f>
        <v>-</v>
      </c>
      <c r="O159" s="11" t="str">
        <f>IF('16歳以上記録入力'!AB70="","",VLOOKUP($B159,'16歳以上記録入力'!$B$8:$AC$84,27,FALSE()))</f>
        <v>-</v>
      </c>
      <c r="P159" s="357" t="str">
        <f>IF('16歳以上記録入力'!AC70="","",VLOOKUP($B159,'16歳以上記録入力'!$B$8:$AC$84,25,FALSE()))</f>
        <v/>
      </c>
      <c r="R159" s="358">
        <f>'16歳以上記録入力'!Y70</f>
        <v>0</v>
      </c>
    </row>
    <row r="160" spans="1:18">
      <c r="A160" s="372">
        <f>'16歳以上記録入力'!A71</f>
        <v>12</v>
      </c>
      <c r="B160" s="349" t="str">
        <f>'16歳以上記録入力'!B71</f>
        <v>W12</v>
      </c>
      <c r="C160" s="349" t="str">
        <f>'16歳以上記録入力'!C71</f>
        <v>女</v>
      </c>
      <c r="D160" s="349" t="str">
        <f>'16歳以上記録入力'!E71</f>
        <v/>
      </c>
      <c r="E160" s="356">
        <f>'16歳以上記録入力'!F71</f>
        <v>127</v>
      </c>
      <c r="F160" s="349">
        <f>'16歳以上記録入力'!X71</f>
        <v>0</v>
      </c>
      <c r="G160" s="352">
        <f>'16歳以上記録入力'!K71</f>
        <v>0</v>
      </c>
      <c r="H160" s="349" t="str">
        <f>'16歳以上記録入力'!M71</f>
        <v>-</v>
      </c>
      <c r="I160" s="352">
        <f>'16歳以上記録入力'!R71</f>
        <v>0</v>
      </c>
      <c r="J160" s="349" t="str">
        <f>'16歳以上記録入力'!T71</f>
        <v>-</v>
      </c>
      <c r="K160" s="443">
        <f>'16歳以上記録入力'!U71</f>
        <v>0</v>
      </c>
      <c r="L160" s="443"/>
      <c r="M160" s="349" t="str">
        <f>'16歳以上記録入力'!W71</f>
        <v>-</v>
      </c>
      <c r="N160" s="11" t="str">
        <f>IF('16歳以上記録入力'!AA71="","",VLOOKUP($B160,'16歳以上記録入力'!$B$8:$AC$84,26,FALSE()))</f>
        <v>-</v>
      </c>
      <c r="O160" s="11" t="str">
        <f>IF('16歳以上記録入力'!AB71="","",VLOOKUP($B160,'16歳以上記録入力'!$B$8:$AC$84,27,FALSE()))</f>
        <v>-</v>
      </c>
      <c r="P160" s="357" t="str">
        <f>IF('16歳以上記録入力'!AC71="","",VLOOKUP($B160,'16歳以上記録入力'!$B$8:$AC$84,25,FALSE()))</f>
        <v/>
      </c>
      <c r="R160" s="358">
        <f>'16歳以上記録入力'!Y71</f>
        <v>0</v>
      </c>
    </row>
    <row r="161" spans="1:18">
      <c r="A161" s="372">
        <f>'16歳以上記録入力'!A72</f>
        <v>13</v>
      </c>
      <c r="B161" s="349" t="str">
        <f>'16歳以上記録入力'!B72</f>
        <v>W13</v>
      </c>
      <c r="C161" s="349" t="str">
        <f>'16歳以上記録入力'!C72</f>
        <v>女</v>
      </c>
      <c r="D161" s="349" t="str">
        <f>'16歳以上記録入力'!E72</f>
        <v/>
      </c>
      <c r="E161" s="356">
        <f>'16歳以上記録入力'!F72</f>
        <v>127</v>
      </c>
      <c r="F161" s="349">
        <f>'16歳以上記録入力'!X72</f>
        <v>0</v>
      </c>
      <c r="G161" s="352">
        <f>'16歳以上記録入力'!K72</f>
        <v>0</v>
      </c>
      <c r="H161" s="349" t="str">
        <f>'16歳以上記録入力'!M72</f>
        <v>-</v>
      </c>
      <c r="I161" s="352">
        <f>'16歳以上記録入力'!R72</f>
        <v>0</v>
      </c>
      <c r="J161" s="349" t="str">
        <f>'16歳以上記録入力'!T72</f>
        <v>-</v>
      </c>
      <c r="K161" s="443">
        <f>'16歳以上記録入力'!U72</f>
        <v>0</v>
      </c>
      <c r="L161" s="443"/>
      <c r="M161" s="349" t="str">
        <f>'16歳以上記録入力'!W72</f>
        <v>-</v>
      </c>
      <c r="N161" s="11" t="str">
        <f>IF('16歳以上記録入力'!AA72="","",VLOOKUP($B161,'16歳以上記録入力'!$B$8:$AC$84,26,FALSE()))</f>
        <v>-</v>
      </c>
      <c r="O161" s="11" t="str">
        <f>IF('16歳以上記録入力'!AB72="","",VLOOKUP($B161,'16歳以上記録入力'!$B$8:$AC$84,27,FALSE()))</f>
        <v>-</v>
      </c>
      <c r="P161" s="357" t="str">
        <f>IF('16歳以上記録入力'!AC72="","",VLOOKUP($B161,'16歳以上記録入力'!$B$8:$AC$84,25,FALSE()))</f>
        <v/>
      </c>
      <c r="R161" s="358">
        <f>'16歳以上記録入力'!Y72</f>
        <v>0</v>
      </c>
    </row>
    <row r="162" spans="1:18">
      <c r="A162" s="372">
        <f>'16歳以上記録入力'!A73</f>
        <v>14</v>
      </c>
      <c r="B162" s="349" t="str">
        <f>'16歳以上記録入力'!B73</f>
        <v>W14</v>
      </c>
      <c r="C162" s="349" t="str">
        <f>'16歳以上記録入力'!C73</f>
        <v>女</v>
      </c>
      <c r="D162" s="349" t="str">
        <f>'16歳以上記録入力'!E73</f>
        <v/>
      </c>
      <c r="E162" s="356">
        <f>'16歳以上記録入力'!F73</f>
        <v>127</v>
      </c>
      <c r="F162" s="349">
        <f>'16歳以上記録入力'!X73</f>
        <v>0</v>
      </c>
      <c r="G162" s="352">
        <f>'16歳以上記録入力'!K73</f>
        <v>0</v>
      </c>
      <c r="H162" s="349" t="str">
        <f>'16歳以上記録入力'!M73</f>
        <v>-</v>
      </c>
      <c r="I162" s="352">
        <f>'16歳以上記録入力'!R73</f>
        <v>0</v>
      </c>
      <c r="J162" s="349" t="str">
        <f>'16歳以上記録入力'!T73</f>
        <v>-</v>
      </c>
      <c r="K162" s="443">
        <f>'16歳以上記録入力'!U73</f>
        <v>0</v>
      </c>
      <c r="L162" s="443"/>
      <c r="M162" s="349" t="str">
        <f>'16歳以上記録入力'!W73</f>
        <v>-</v>
      </c>
      <c r="N162" s="11" t="str">
        <f>IF('16歳以上記録入力'!AA73="","",VLOOKUP($B162,'16歳以上記録入力'!$B$8:$AC$84,26,FALSE()))</f>
        <v>-</v>
      </c>
      <c r="O162" s="11" t="str">
        <f>IF('16歳以上記録入力'!AB73="","",VLOOKUP($B162,'16歳以上記録入力'!$B$8:$AC$84,27,FALSE()))</f>
        <v>-</v>
      </c>
      <c r="P162" s="357" t="str">
        <f>IF('16歳以上記録入力'!AC73="","",VLOOKUP($B162,'16歳以上記録入力'!$B$8:$AC$84,25,FALSE()))</f>
        <v/>
      </c>
      <c r="R162" s="358">
        <f>'16歳以上記録入力'!Y73</f>
        <v>0</v>
      </c>
    </row>
    <row r="163" spans="1:18">
      <c r="A163" s="372">
        <f>'16歳以上記録入力'!A74</f>
        <v>15</v>
      </c>
      <c r="B163" s="349" t="str">
        <f>'16歳以上記録入力'!B74</f>
        <v>W15</v>
      </c>
      <c r="C163" s="349" t="str">
        <f>'16歳以上記録入力'!C74</f>
        <v>女</v>
      </c>
      <c r="D163" s="349" t="str">
        <f>'16歳以上記録入力'!E74</f>
        <v/>
      </c>
      <c r="E163" s="356">
        <f>'16歳以上記録入力'!F74</f>
        <v>127</v>
      </c>
      <c r="F163" s="349">
        <f>'16歳以上記録入力'!X74</f>
        <v>0</v>
      </c>
      <c r="G163" s="352">
        <f>'16歳以上記録入力'!K74</f>
        <v>0</v>
      </c>
      <c r="H163" s="349" t="str">
        <f>'16歳以上記録入力'!M74</f>
        <v>-</v>
      </c>
      <c r="I163" s="352">
        <f>'16歳以上記録入力'!R74</f>
        <v>0</v>
      </c>
      <c r="J163" s="349" t="str">
        <f>'16歳以上記録入力'!T74</f>
        <v>-</v>
      </c>
      <c r="K163" s="443">
        <f>'16歳以上記録入力'!U74</f>
        <v>0</v>
      </c>
      <c r="L163" s="443"/>
      <c r="M163" s="349" t="str">
        <f>'16歳以上記録入力'!W74</f>
        <v>-</v>
      </c>
      <c r="N163" s="11" t="str">
        <f>IF('16歳以上記録入力'!AA74="","",VLOOKUP($B163,'16歳以上記録入力'!$B$8:$AC$84,26,FALSE()))</f>
        <v>-</v>
      </c>
      <c r="O163" s="11" t="str">
        <f>IF('16歳以上記録入力'!AB74="","",VLOOKUP($B163,'16歳以上記録入力'!$B$8:$AC$84,27,FALSE()))</f>
        <v>-</v>
      </c>
      <c r="P163" s="357" t="str">
        <f>IF('16歳以上記録入力'!AC74="","",VLOOKUP($B163,'16歳以上記録入力'!$B$8:$AC$84,25,FALSE()))</f>
        <v/>
      </c>
      <c r="R163" s="358">
        <f>'16歳以上記録入力'!Y74</f>
        <v>0</v>
      </c>
    </row>
    <row r="164" spans="1:18">
      <c r="A164" s="372">
        <f>'16歳以上記録入力'!A75</f>
        <v>16</v>
      </c>
      <c r="B164" s="349" t="str">
        <f>'16歳以上記録入力'!B75</f>
        <v>W16</v>
      </c>
      <c r="C164" s="349" t="str">
        <f>'16歳以上記録入力'!C75</f>
        <v>女</v>
      </c>
      <c r="D164" s="349" t="str">
        <f>'16歳以上記録入力'!E75</f>
        <v/>
      </c>
      <c r="E164" s="356">
        <f>'16歳以上記録入力'!F75</f>
        <v>127</v>
      </c>
      <c r="F164" s="349">
        <f>'16歳以上記録入力'!X75</f>
        <v>0</v>
      </c>
      <c r="G164" s="352">
        <f>'16歳以上記録入力'!K75</f>
        <v>0</v>
      </c>
      <c r="H164" s="349" t="str">
        <f>'16歳以上記録入力'!M75</f>
        <v>-</v>
      </c>
      <c r="I164" s="352">
        <f>'16歳以上記録入力'!R75</f>
        <v>0</v>
      </c>
      <c r="J164" s="349" t="str">
        <f>'16歳以上記録入力'!T75</f>
        <v>-</v>
      </c>
      <c r="K164" s="443">
        <f>'16歳以上記録入力'!U75</f>
        <v>0</v>
      </c>
      <c r="L164" s="443"/>
      <c r="M164" s="349" t="str">
        <f>'16歳以上記録入力'!W75</f>
        <v>-</v>
      </c>
      <c r="N164" s="11" t="str">
        <f>IF('16歳以上記録入力'!AA75="","",VLOOKUP($B164,'16歳以上記録入力'!$B$8:$AC$84,26,FALSE()))</f>
        <v>-</v>
      </c>
      <c r="O164" s="11" t="str">
        <f>IF('16歳以上記録入力'!AB75="","",VLOOKUP($B164,'16歳以上記録入力'!$B$8:$AC$84,27,FALSE()))</f>
        <v>-</v>
      </c>
      <c r="P164" s="357" t="str">
        <f>IF('16歳以上記録入力'!AC75="","",VLOOKUP($B164,'16歳以上記録入力'!$B$8:$AC$84,25,FALSE()))</f>
        <v/>
      </c>
      <c r="R164" s="358">
        <f>'16歳以上記録入力'!Y75</f>
        <v>0</v>
      </c>
    </row>
    <row r="165" spans="1:18">
      <c r="A165" s="372">
        <f>'16歳以上記録入力'!A76</f>
        <v>17</v>
      </c>
      <c r="B165" s="349" t="str">
        <f>'16歳以上記録入力'!B76</f>
        <v>W17</v>
      </c>
      <c r="C165" s="349" t="str">
        <f>'16歳以上記録入力'!C76</f>
        <v>女</v>
      </c>
      <c r="D165" s="349" t="str">
        <f>'16歳以上記録入力'!E76</f>
        <v/>
      </c>
      <c r="E165" s="356">
        <f>'16歳以上記録入力'!F76</f>
        <v>127</v>
      </c>
      <c r="F165" s="349">
        <f>'16歳以上記録入力'!X76</f>
        <v>0</v>
      </c>
      <c r="G165" s="352">
        <f>'16歳以上記録入力'!K76</f>
        <v>0</v>
      </c>
      <c r="H165" s="349" t="str">
        <f>'16歳以上記録入力'!M76</f>
        <v>-</v>
      </c>
      <c r="I165" s="352">
        <f>'16歳以上記録入力'!R76</f>
        <v>0</v>
      </c>
      <c r="J165" s="349" t="str">
        <f>'16歳以上記録入力'!T76</f>
        <v>-</v>
      </c>
      <c r="K165" s="443">
        <f>'16歳以上記録入力'!U76</f>
        <v>0</v>
      </c>
      <c r="L165" s="443"/>
      <c r="M165" s="349" t="str">
        <f>'16歳以上記録入力'!W76</f>
        <v>-</v>
      </c>
      <c r="N165" s="11" t="str">
        <f>IF('16歳以上記録入力'!AA76="","",VLOOKUP($B165,'16歳以上記録入力'!$B$8:$AC$84,26,FALSE()))</f>
        <v>-</v>
      </c>
      <c r="O165" s="11" t="str">
        <f>IF('16歳以上記録入力'!AB76="","",VLOOKUP($B165,'16歳以上記録入力'!$B$8:$AC$84,27,FALSE()))</f>
        <v>-</v>
      </c>
      <c r="P165" s="357" t="str">
        <f>IF('16歳以上記録入力'!AC76="","",VLOOKUP($B165,'16歳以上記録入力'!$B$8:$AC$84,25,FALSE()))</f>
        <v/>
      </c>
      <c r="R165" s="358">
        <f>'16歳以上記録入力'!Y76</f>
        <v>0</v>
      </c>
    </row>
    <row r="166" spans="1:18">
      <c r="A166" s="372">
        <f>'16歳以上記録入力'!A77</f>
        <v>18</v>
      </c>
      <c r="B166" s="349" t="str">
        <f>'16歳以上記録入力'!B77</f>
        <v>W18</v>
      </c>
      <c r="C166" s="349" t="str">
        <f>'16歳以上記録入力'!C77</f>
        <v>女</v>
      </c>
      <c r="D166" s="349" t="str">
        <f>'16歳以上記録入力'!E77</f>
        <v/>
      </c>
      <c r="E166" s="356">
        <f>'16歳以上記録入力'!F77</f>
        <v>127</v>
      </c>
      <c r="F166" s="349">
        <f>'16歳以上記録入力'!X77</f>
        <v>0</v>
      </c>
      <c r="G166" s="352">
        <f>'16歳以上記録入力'!K77</f>
        <v>0</v>
      </c>
      <c r="H166" s="349" t="str">
        <f>'16歳以上記録入力'!M77</f>
        <v>-</v>
      </c>
      <c r="I166" s="352">
        <f>'16歳以上記録入力'!R77</f>
        <v>0</v>
      </c>
      <c r="J166" s="349" t="str">
        <f>'16歳以上記録入力'!T77</f>
        <v>-</v>
      </c>
      <c r="K166" s="443">
        <f>'16歳以上記録入力'!U77</f>
        <v>0</v>
      </c>
      <c r="L166" s="443"/>
      <c r="M166" s="349" t="str">
        <f>'16歳以上記録入力'!W77</f>
        <v>-</v>
      </c>
      <c r="N166" s="11" t="str">
        <f>IF('16歳以上記録入力'!AA77="","",VLOOKUP($B166,'16歳以上記録入力'!$B$8:$AC$84,26,FALSE()))</f>
        <v>-</v>
      </c>
      <c r="O166" s="11" t="str">
        <f>IF('16歳以上記録入力'!AB77="","",VLOOKUP($B166,'16歳以上記録入力'!$B$8:$AC$84,27,FALSE()))</f>
        <v>-</v>
      </c>
      <c r="P166" s="357" t="str">
        <f>IF('16歳以上記録入力'!AC77="","",VLOOKUP($B166,'16歳以上記録入力'!$B$8:$AC$84,25,FALSE()))</f>
        <v/>
      </c>
      <c r="R166" s="358">
        <f>'16歳以上記録入力'!Y77</f>
        <v>0</v>
      </c>
    </row>
    <row r="167" spans="1:18">
      <c r="A167" s="372">
        <f>'16歳以上記録入力'!A78</f>
        <v>19</v>
      </c>
      <c r="B167" s="349" t="str">
        <f>'16歳以上記録入力'!B78</f>
        <v>W19</v>
      </c>
      <c r="C167" s="349" t="str">
        <f>'16歳以上記録入力'!C78</f>
        <v>女</v>
      </c>
      <c r="D167" s="349" t="str">
        <f>'16歳以上記録入力'!E78</f>
        <v/>
      </c>
      <c r="E167" s="356">
        <f>'16歳以上記録入力'!F78</f>
        <v>127</v>
      </c>
      <c r="F167" s="349">
        <f>'16歳以上記録入力'!X78</f>
        <v>0</v>
      </c>
      <c r="G167" s="352">
        <f>'16歳以上記録入力'!K78</f>
        <v>0</v>
      </c>
      <c r="H167" s="349" t="str">
        <f>'16歳以上記録入力'!M78</f>
        <v>-</v>
      </c>
      <c r="I167" s="352">
        <f>'16歳以上記録入力'!R78</f>
        <v>0</v>
      </c>
      <c r="J167" s="349" t="str">
        <f>'16歳以上記録入力'!T78</f>
        <v>-</v>
      </c>
      <c r="K167" s="443">
        <f>'16歳以上記録入力'!U78</f>
        <v>0</v>
      </c>
      <c r="L167" s="443"/>
      <c r="M167" s="349" t="str">
        <f>'16歳以上記録入力'!W78</f>
        <v>-</v>
      </c>
      <c r="N167" s="11" t="str">
        <f>IF('16歳以上記録入力'!AA78="","",VLOOKUP($B167,'16歳以上記録入力'!$B$8:$AC$84,26,FALSE()))</f>
        <v>-</v>
      </c>
      <c r="O167" s="11" t="str">
        <f>IF('16歳以上記録入力'!AB78="","",VLOOKUP($B167,'16歳以上記録入力'!$B$8:$AC$84,27,FALSE()))</f>
        <v>-</v>
      </c>
      <c r="P167" s="357" t="str">
        <f>IF('16歳以上記録入力'!AC78="","",VLOOKUP($B167,'16歳以上記録入力'!$B$8:$AC$84,25,FALSE()))</f>
        <v/>
      </c>
      <c r="R167" s="358">
        <f>'16歳以上記録入力'!Y78</f>
        <v>0</v>
      </c>
    </row>
    <row r="168" spans="1:18">
      <c r="A168" s="372">
        <f>'16歳以上記録入力'!A79</f>
        <v>20</v>
      </c>
      <c r="B168" s="349" t="str">
        <f>'16歳以上記録入力'!B79</f>
        <v>W20</v>
      </c>
      <c r="C168" s="349" t="str">
        <f>'16歳以上記録入力'!C79</f>
        <v>女</v>
      </c>
      <c r="D168" s="349" t="str">
        <f>'16歳以上記録入力'!E79</f>
        <v/>
      </c>
      <c r="E168" s="356">
        <f>'16歳以上記録入力'!F79</f>
        <v>127</v>
      </c>
      <c r="F168" s="349">
        <f>'16歳以上記録入力'!X79</f>
        <v>0</v>
      </c>
      <c r="G168" s="352">
        <f>'16歳以上記録入力'!K79</f>
        <v>0</v>
      </c>
      <c r="H168" s="349" t="str">
        <f>'16歳以上記録入力'!M79</f>
        <v>-</v>
      </c>
      <c r="I168" s="352">
        <f>'16歳以上記録入力'!R79</f>
        <v>0</v>
      </c>
      <c r="J168" s="349" t="str">
        <f>'16歳以上記録入力'!T79</f>
        <v>-</v>
      </c>
      <c r="K168" s="443">
        <f>'16歳以上記録入力'!U79</f>
        <v>0</v>
      </c>
      <c r="L168" s="443"/>
      <c r="M168" s="349" t="str">
        <f>'16歳以上記録入力'!W79</f>
        <v>-</v>
      </c>
      <c r="N168" s="11" t="str">
        <f>IF('16歳以上記録入力'!AA79="","",VLOOKUP($B168,'16歳以上記録入力'!$B$8:$AC$84,26,FALSE()))</f>
        <v>-</v>
      </c>
      <c r="O168" s="11" t="str">
        <f>IF('16歳以上記録入力'!AB79="","",VLOOKUP($B168,'16歳以上記録入力'!$B$8:$AC$84,27,FALSE()))</f>
        <v>-</v>
      </c>
      <c r="P168" s="357" t="str">
        <f>IF('16歳以上記録入力'!AC79="","",VLOOKUP($B168,'16歳以上記録入力'!$B$8:$AC$84,25,FALSE()))</f>
        <v/>
      </c>
      <c r="R168" s="358">
        <f>'16歳以上記録入力'!Y79</f>
        <v>0</v>
      </c>
    </row>
    <row r="169" spans="1:18">
      <c r="A169" s="372">
        <f>'16歳以上記録入力'!A80</f>
        <v>21</v>
      </c>
      <c r="B169" s="349" t="str">
        <f>'16歳以上記録入力'!B80</f>
        <v>W21</v>
      </c>
      <c r="C169" s="349" t="str">
        <f>'16歳以上記録入力'!C80</f>
        <v>女</v>
      </c>
      <c r="D169" s="349" t="str">
        <f>'16歳以上記録入力'!E80</f>
        <v/>
      </c>
      <c r="E169" s="356">
        <f>'16歳以上記録入力'!F80</f>
        <v>127</v>
      </c>
      <c r="F169" s="349">
        <f>'16歳以上記録入力'!X80</f>
        <v>0</v>
      </c>
      <c r="G169" s="352">
        <f>'16歳以上記録入力'!K80</f>
        <v>0</v>
      </c>
      <c r="H169" s="349" t="str">
        <f>'16歳以上記録入力'!M80</f>
        <v>-</v>
      </c>
      <c r="I169" s="352">
        <f>'16歳以上記録入力'!R80</f>
        <v>0</v>
      </c>
      <c r="J169" s="349" t="str">
        <f>'16歳以上記録入力'!T80</f>
        <v>-</v>
      </c>
      <c r="K169" s="443">
        <f>'16歳以上記録入力'!U80</f>
        <v>0</v>
      </c>
      <c r="L169" s="443"/>
      <c r="M169" s="349" t="str">
        <f>'16歳以上記録入力'!W80</f>
        <v>-</v>
      </c>
      <c r="N169" s="11" t="str">
        <f>IF('16歳以上記録入力'!AA80="","",VLOOKUP($B169,'16歳以上記録入力'!$B$8:$AC$84,26,FALSE()))</f>
        <v>-</v>
      </c>
      <c r="O169" s="11" t="str">
        <f>IF('16歳以上記録入力'!AB80="","",VLOOKUP($B169,'16歳以上記録入力'!$B$8:$AC$84,27,FALSE()))</f>
        <v>-</v>
      </c>
      <c r="P169" s="357" t="str">
        <f>IF('16歳以上記録入力'!AC80="","",VLOOKUP($B169,'16歳以上記録入力'!$B$8:$AC$84,25,FALSE()))</f>
        <v/>
      </c>
      <c r="R169" s="358">
        <f>'16歳以上記録入力'!Y80</f>
        <v>0</v>
      </c>
    </row>
    <row r="170" spans="1:18">
      <c r="A170" s="372">
        <f>'16歳以上記録入力'!A81</f>
        <v>22</v>
      </c>
      <c r="B170" s="349" t="str">
        <f>'16歳以上記録入力'!B81</f>
        <v>W22</v>
      </c>
      <c r="C170" s="349" t="str">
        <f>'16歳以上記録入力'!C81</f>
        <v>女</v>
      </c>
      <c r="D170" s="349" t="str">
        <f>'16歳以上記録入力'!E81</f>
        <v/>
      </c>
      <c r="E170" s="356">
        <f>'16歳以上記録入力'!F81</f>
        <v>127</v>
      </c>
      <c r="F170" s="349">
        <f>'16歳以上記録入力'!X81</f>
        <v>0</v>
      </c>
      <c r="G170" s="352">
        <f>'16歳以上記録入力'!K81</f>
        <v>0</v>
      </c>
      <c r="H170" s="349" t="str">
        <f>'16歳以上記録入力'!M81</f>
        <v>-</v>
      </c>
      <c r="I170" s="352">
        <f>'16歳以上記録入力'!R81</f>
        <v>0</v>
      </c>
      <c r="J170" s="349" t="str">
        <f>'16歳以上記録入力'!T81</f>
        <v>-</v>
      </c>
      <c r="K170" s="443">
        <f>'16歳以上記録入力'!U81</f>
        <v>0</v>
      </c>
      <c r="L170" s="443"/>
      <c r="M170" s="349" t="str">
        <f>'16歳以上記録入力'!W81</f>
        <v>-</v>
      </c>
      <c r="N170" s="11" t="str">
        <f>IF('16歳以上記録入力'!AA81="","",VLOOKUP($B170,'16歳以上記録入力'!$B$8:$AC$84,26,FALSE()))</f>
        <v>-</v>
      </c>
      <c r="O170" s="11" t="str">
        <f>IF('16歳以上記録入力'!AB81="","",VLOOKUP($B170,'16歳以上記録入力'!$B$8:$AC$84,27,FALSE()))</f>
        <v>-</v>
      </c>
      <c r="P170" s="357" t="str">
        <f>IF('16歳以上記録入力'!AC81="","",VLOOKUP($B170,'16歳以上記録入力'!$B$8:$AC$84,25,FALSE()))</f>
        <v/>
      </c>
      <c r="R170" s="358">
        <f>'16歳以上記録入力'!Y81</f>
        <v>0</v>
      </c>
    </row>
    <row r="171" spans="1:18">
      <c r="A171" s="372">
        <f>'16歳以上記録入力'!A82</f>
        <v>23</v>
      </c>
      <c r="B171" s="349" t="str">
        <f>'16歳以上記録入力'!B82</f>
        <v>W23</v>
      </c>
      <c r="C171" s="349" t="str">
        <f>'16歳以上記録入力'!C82</f>
        <v>女</v>
      </c>
      <c r="D171" s="349" t="str">
        <f>'16歳以上記録入力'!E82</f>
        <v/>
      </c>
      <c r="E171" s="356">
        <f>'16歳以上記録入力'!F82</f>
        <v>127</v>
      </c>
      <c r="F171" s="349">
        <f>'16歳以上記録入力'!X82</f>
        <v>0</v>
      </c>
      <c r="G171" s="352">
        <f>'16歳以上記録入力'!K82</f>
        <v>0</v>
      </c>
      <c r="H171" s="349" t="str">
        <f>'16歳以上記録入力'!M82</f>
        <v>-</v>
      </c>
      <c r="I171" s="352">
        <f>'16歳以上記録入力'!R82</f>
        <v>0</v>
      </c>
      <c r="J171" s="349" t="str">
        <f>'16歳以上記録入力'!T82</f>
        <v>-</v>
      </c>
      <c r="K171" s="443">
        <f>'16歳以上記録入力'!U82</f>
        <v>0</v>
      </c>
      <c r="L171" s="443"/>
      <c r="M171" s="349" t="str">
        <f>'16歳以上記録入力'!W82</f>
        <v>-</v>
      </c>
      <c r="N171" s="11" t="str">
        <f>IF('16歳以上記録入力'!AA82="","",VLOOKUP($B171,'16歳以上記録入力'!$B$8:$AC$84,26,FALSE()))</f>
        <v>-</v>
      </c>
      <c r="O171" s="11" t="str">
        <f>IF('16歳以上記録入力'!AB82="","",VLOOKUP($B171,'16歳以上記録入力'!$B$8:$AC$84,27,FALSE()))</f>
        <v>-</v>
      </c>
      <c r="P171" s="357" t="str">
        <f>IF('16歳以上記録入力'!AC82="","",VLOOKUP($B171,'16歳以上記録入力'!$B$8:$AC$84,25,FALSE()))</f>
        <v/>
      </c>
      <c r="R171" s="358">
        <f>'16歳以上記録入力'!Y82</f>
        <v>0</v>
      </c>
    </row>
    <row r="172" spans="1:18">
      <c r="A172" s="372">
        <f>'16歳以上記録入力'!A83</f>
        <v>24</v>
      </c>
      <c r="B172" s="349" t="str">
        <f>'16歳以上記録入力'!B83</f>
        <v>W24</v>
      </c>
      <c r="C172" s="349" t="str">
        <f>'16歳以上記録入力'!C83</f>
        <v>女</v>
      </c>
      <c r="D172" s="349" t="str">
        <f>'16歳以上記録入力'!E83</f>
        <v/>
      </c>
      <c r="E172" s="356">
        <f>'16歳以上記録入力'!F83</f>
        <v>127</v>
      </c>
      <c r="F172" s="349">
        <f>'16歳以上記録入力'!X83</f>
        <v>0</v>
      </c>
      <c r="G172" s="352">
        <f>'16歳以上記録入力'!K83</f>
        <v>0</v>
      </c>
      <c r="H172" s="349" t="str">
        <f>'16歳以上記録入力'!M83</f>
        <v>-</v>
      </c>
      <c r="I172" s="352">
        <f>'16歳以上記録入力'!R83</f>
        <v>0</v>
      </c>
      <c r="J172" s="349" t="str">
        <f>'16歳以上記録入力'!T83</f>
        <v>-</v>
      </c>
      <c r="K172" s="443">
        <f>'16歳以上記録入力'!U83</f>
        <v>0</v>
      </c>
      <c r="L172" s="443"/>
      <c r="M172" s="349" t="str">
        <f>'16歳以上記録入力'!W83</f>
        <v>-</v>
      </c>
      <c r="N172" s="11" t="str">
        <f>IF('16歳以上記録入力'!AA83="","",VLOOKUP($B172,'16歳以上記録入力'!$B$8:$AC$84,26,FALSE()))</f>
        <v>-</v>
      </c>
      <c r="O172" s="11" t="str">
        <f>IF('16歳以上記録入力'!AB83="","",VLOOKUP($B172,'16歳以上記録入力'!$B$8:$AC$84,27,FALSE()))</f>
        <v>-</v>
      </c>
      <c r="P172" s="357" t="str">
        <f>IF('16歳以上記録入力'!AC83="","",VLOOKUP($B172,'16歳以上記録入力'!$B$8:$AC$84,25,FALSE()))</f>
        <v/>
      </c>
      <c r="R172" s="358">
        <f>'16歳以上記録入力'!Y83</f>
        <v>0</v>
      </c>
    </row>
    <row r="173" spans="1:18">
      <c r="A173" s="372">
        <f>'16歳以上記録入力'!A84</f>
        <v>25</v>
      </c>
      <c r="B173" s="349" t="str">
        <f>'16歳以上記録入力'!B84</f>
        <v>W25</v>
      </c>
      <c r="C173" s="349" t="str">
        <f>'16歳以上記録入力'!C84</f>
        <v>女</v>
      </c>
      <c r="D173" s="349" t="str">
        <f>'16歳以上記録入力'!E84</f>
        <v/>
      </c>
      <c r="E173" s="356">
        <f>'16歳以上記録入力'!F84</f>
        <v>127</v>
      </c>
      <c r="F173" s="349">
        <f>'16歳以上記録入力'!X84</f>
        <v>0</v>
      </c>
      <c r="G173" s="352">
        <f>'16歳以上記録入力'!K84</f>
        <v>0</v>
      </c>
      <c r="H173" s="349" t="str">
        <f>'16歳以上記録入力'!M84</f>
        <v>-</v>
      </c>
      <c r="I173" s="352">
        <f>'16歳以上記録入力'!R84</f>
        <v>0</v>
      </c>
      <c r="J173" s="349" t="str">
        <f>'16歳以上記録入力'!T84</f>
        <v>-</v>
      </c>
      <c r="K173" s="443">
        <f>'16歳以上記録入力'!U84</f>
        <v>0</v>
      </c>
      <c r="L173" s="443"/>
      <c r="M173" s="349" t="str">
        <f>'16歳以上記録入力'!W84</f>
        <v>-</v>
      </c>
      <c r="N173" s="11" t="str">
        <f>IF('16歳以上記録入力'!AA84="","",VLOOKUP($B173,'16歳以上記録入力'!$B$8:$AC$84,26,FALSE()))</f>
        <v>-</v>
      </c>
      <c r="O173" s="11" t="str">
        <f>IF('16歳以上記録入力'!AB84="","",VLOOKUP($B173,'16歳以上記録入力'!$B$8:$AC$84,27,FALSE()))</f>
        <v>-</v>
      </c>
      <c r="P173" s="357" t="str">
        <f>IF('16歳以上記録入力'!AC84="","",VLOOKUP($B173,'16歳以上記録入力'!$B$8:$AC$84,25,FALSE()))</f>
        <v/>
      </c>
      <c r="R173" s="358">
        <f>'16歳以上記録入力'!Y84</f>
        <v>0</v>
      </c>
    </row>
    <row r="174" spans="1:18">
      <c r="A174" s="12"/>
      <c r="B174" s="369"/>
      <c r="C174" s="369"/>
      <c r="D174" s="369"/>
      <c r="E174" s="369"/>
      <c r="F174" s="369"/>
      <c r="G174" s="444"/>
      <c r="H174" s="444"/>
      <c r="I174" s="444"/>
      <c r="J174" s="444"/>
      <c r="K174" s="444"/>
      <c r="L174" s="444"/>
      <c r="M174" s="381"/>
      <c r="N174" s="382"/>
      <c r="O174" s="381"/>
      <c r="P174" s="383"/>
      <c r="R174" s="362"/>
    </row>
    <row r="175" spans="1:18" ht="17.25" customHeight="1">
      <c r="A175" s="376" t="s">
        <v>272</v>
      </c>
      <c r="B175" s="377"/>
      <c r="C175" s="377"/>
      <c r="D175" s="377"/>
      <c r="E175" s="377"/>
      <c r="F175" s="377"/>
      <c r="G175" s="378"/>
      <c r="H175" s="377"/>
      <c r="I175" s="378"/>
      <c r="J175" s="377"/>
      <c r="K175" s="377"/>
      <c r="L175" s="377"/>
      <c r="M175" s="377"/>
      <c r="N175" s="377"/>
      <c r="O175" s="379"/>
      <c r="P175" s="380"/>
      <c r="R175" s="375"/>
    </row>
    <row r="176" spans="1:18">
      <c r="A176" s="372" t="s">
        <v>266</v>
      </c>
      <c r="B176" s="349" t="s">
        <v>22</v>
      </c>
      <c r="C176" s="350" t="s">
        <v>23</v>
      </c>
      <c r="D176" s="351" t="s">
        <v>256</v>
      </c>
      <c r="E176" s="349" t="s">
        <v>25</v>
      </c>
      <c r="F176" s="349" t="s">
        <v>30</v>
      </c>
      <c r="G176" s="352" t="s">
        <v>26</v>
      </c>
      <c r="H176" s="349" t="s">
        <v>38</v>
      </c>
      <c r="I176" s="352" t="s">
        <v>27</v>
      </c>
      <c r="J176" s="349" t="s">
        <v>38</v>
      </c>
      <c r="K176" s="441" t="s">
        <v>257</v>
      </c>
      <c r="L176" s="441"/>
      <c r="M176" s="349" t="s">
        <v>38</v>
      </c>
      <c r="N176" s="373" t="s">
        <v>258</v>
      </c>
      <c r="O176" s="353" t="s">
        <v>259</v>
      </c>
      <c r="P176" s="354" t="s">
        <v>271</v>
      </c>
      <c r="R176" s="355" t="s">
        <v>261</v>
      </c>
    </row>
    <row r="177" spans="1:18">
      <c r="A177" s="372">
        <f>'16歳以上記録入力'!A8</f>
        <v>1</v>
      </c>
      <c r="B177" s="349" t="str">
        <f>'16歳以上記録入力'!B8</f>
        <v>M1</v>
      </c>
      <c r="C177" s="349" t="str">
        <f>'16歳以上記録入力'!C8</f>
        <v>男</v>
      </c>
      <c r="D177" s="349" t="str">
        <f>'16歳以上記録入力'!E8</f>
        <v/>
      </c>
      <c r="E177" s="356">
        <f>'16歳以上記録入力'!F8</f>
        <v>127</v>
      </c>
      <c r="F177" s="349">
        <f>'16歳以上記録入力'!X8</f>
        <v>0</v>
      </c>
      <c r="G177" s="352">
        <f>'16歳以上記録入力'!K8</f>
        <v>0</v>
      </c>
      <c r="H177" s="356" t="str">
        <f>'16歳以上記録入力'!M8</f>
        <v>-</v>
      </c>
      <c r="I177" s="352">
        <f>'16歳以上記録入力'!R8</f>
        <v>0</v>
      </c>
      <c r="J177" s="356" t="str">
        <f>'16歳以上記録入力'!T8</f>
        <v>-</v>
      </c>
      <c r="K177" s="442">
        <f>'16歳以上記録入力'!U8</f>
        <v>0</v>
      </c>
      <c r="L177" s="442"/>
      <c r="M177" s="356" t="str">
        <f>'16歳以上記録入力'!W8</f>
        <v>-</v>
      </c>
      <c r="N177" s="11" t="str">
        <f>IF('16歳以上記録入力'!AA8="","",VLOOKUP($B177,'16歳以上記録入力'!$B$8:$AC$57,26,FALSE()))</f>
        <v>-</v>
      </c>
      <c r="O177" s="11" t="str">
        <f>IF('16歳以上記録入力'!AB8="","",VLOOKUP($B177,'16歳以上記録入力'!$B$8:$AC$57,27,FALSE()))</f>
        <v>-</v>
      </c>
      <c r="P177" s="357" t="str">
        <f>IF('16歳以上記録入力'!AC8="","",VLOOKUP($B177,'16歳以上記録入力'!$B$8:$AC$57,25,FALSE()))</f>
        <v/>
      </c>
      <c r="R177" s="358">
        <f>'16歳以上記録入力'!Y8</f>
        <v>0</v>
      </c>
    </row>
    <row r="178" spans="1:18">
      <c r="A178" s="372">
        <f>'16歳以上記録入力'!A9</f>
        <v>2</v>
      </c>
      <c r="B178" s="349" t="str">
        <f>'16歳以上記録入力'!B9</f>
        <v>M2</v>
      </c>
      <c r="C178" s="349" t="str">
        <f>'16歳以上記録入力'!C9</f>
        <v>男</v>
      </c>
      <c r="D178" s="349" t="str">
        <f>'16歳以上記録入力'!E9</f>
        <v/>
      </c>
      <c r="E178" s="356">
        <f>'16歳以上記録入力'!F9</f>
        <v>127</v>
      </c>
      <c r="F178" s="349">
        <f>'16歳以上記録入力'!X9</f>
        <v>0</v>
      </c>
      <c r="G178" s="352">
        <f>'16歳以上記録入力'!K9</f>
        <v>0</v>
      </c>
      <c r="H178" s="349" t="str">
        <f>'16歳以上記録入力'!M9</f>
        <v>-</v>
      </c>
      <c r="I178" s="352">
        <f>'16歳以上記録入力'!R9</f>
        <v>0</v>
      </c>
      <c r="J178" s="349" t="str">
        <f>'16歳以上記録入力'!T9</f>
        <v>-</v>
      </c>
      <c r="K178" s="442">
        <f>'16歳以上記録入力'!U9</f>
        <v>0</v>
      </c>
      <c r="L178" s="442"/>
      <c r="M178" s="349" t="str">
        <f>'16歳以上記録入力'!W9</f>
        <v>-</v>
      </c>
      <c r="N178" s="11" t="str">
        <f>IF('16歳以上記録入力'!AA9="","",VLOOKUP($B178,'16歳以上記録入力'!$B$8:$AC$57,26,FALSE()))</f>
        <v>-</v>
      </c>
      <c r="O178" s="11" t="str">
        <f>IF('16歳以上記録入力'!AB9="","",VLOOKUP($B178,'16歳以上記録入力'!$B$8:$AC$57,27,FALSE()))</f>
        <v>-</v>
      </c>
      <c r="P178" s="357" t="str">
        <f>IF('16歳以上記録入力'!AC9="","",VLOOKUP($B178,'16歳以上記録入力'!$B$8:$AC$57,25,FALSE()))</f>
        <v/>
      </c>
      <c r="R178" s="358">
        <f>'16歳以上記録入力'!Y9</f>
        <v>0</v>
      </c>
    </row>
    <row r="179" spans="1:18">
      <c r="A179" s="372">
        <f>'16歳以上記録入力'!A10</f>
        <v>3</v>
      </c>
      <c r="B179" s="349" t="str">
        <f>'16歳以上記録入力'!B10</f>
        <v>M3</v>
      </c>
      <c r="C179" s="349" t="str">
        <f>'16歳以上記録入力'!C10</f>
        <v>男</v>
      </c>
      <c r="D179" s="349" t="str">
        <f>'16歳以上記録入力'!E10</f>
        <v/>
      </c>
      <c r="E179" s="356">
        <f>'16歳以上記録入力'!F10</f>
        <v>127</v>
      </c>
      <c r="F179" s="349">
        <f>'16歳以上記録入力'!X10</f>
        <v>0</v>
      </c>
      <c r="G179" s="352">
        <f>'16歳以上記録入力'!K10</f>
        <v>0</v>
      </c>
      <c r="H179" s="349" t="str">
        <f>'16歳以上記録入力'!M10</f>
        <v>-</v>
      </c>
      <c r="I179" s="352">
        <f>'16歳以上記録入力'!R10</f>
        <v>0</v>
      </c>
      <c r="J179" s="349" t="str">
        <f>'16歳以上記録入力'!T10</f>
        <v>-</v>
      </c>
      <c r="K179" s="442">
        <f>'16歳以上記録入力'!U10</f>
        <v>0</v>
      </c>
      <c r="L179" s="442"/>
      <c r="M179" s="349" t="str">
        <f>'16歳以上記録入力'!W10</f>
        <v>-</v>
      </c>
      <c r="N179" s="11" t="str">
        <f>IF('16歳以上記録入力'!AA10="","",VLOOKUP($B179,'16歳以上記録入力'!$B$8:$AC$57,26,FALSE()))</f>
        <v>-</v>
      </c>
      <c r="O179" s="11" t="str">
        <f>IF('16歳以上記録入力'!AB10="","",VLOOKUP($B179,'16歳以上記録入力'!$B$8:$AC$57,27,FALSE()))</f>
        <v>-</v>
      </c>
      <c r="P179" s="357" t="str">
        <f>IF('16歳以上記録入力'!AC10="","",VLOOKUP($B179,'16歳以上記録入力'!$B$8:$AC$57,25,FALSE()))</f>
        <v/>
      </c>
      <c r="R179" s="358">
        <f>'16歳以上記録入力'!Y10</f>
        <v>0</v>
      </c>
    </row>
    <row r="180" spans="1:18">
      <c r="A180" s="372">
        <f>'16歳以上記録入力'!A11</f>
        <v>4</v>
      </c>
      <c r="B180" s="349" t="str">
        <f>'16歳以上記録入力'!B11</f>
        <v>M4</v>
      </c>
      <c r="C180" s="349" t="str">
        <f>'16歳以上記録入力'!C11</f>
        <v>男</v>
      </c>
      <c r="D180" s="349" t="str">
        <f>'16歳以上記録入力'!E11</f>
        <v/>
      </c>
      <c r="E180" s="356">
        <f>'16歳以上記録入力'!F11</f>
        <v>127</v>
      </c>
      <c r="F180" s="349">
        <f>'16歳以上記録入力'!X11</f>
        <v>0</v>
      </c>
      <c r="G180" s="352">
        <f>'16歳以上記録入力'!K11</f>
        <v>0</v>
      </c>
      <c r="H180" s="349" t="str">
        <f>'16歳以上記録入力'!M11</f>
        <v>-</v>
      </c>
      <c r="I180" s="352">
        <f>'16歳以上記録入力'!R11</f>
        <v>0</v>
      </c>
      <c r="J180" s="349" t="str">
        <f>'16歳以上記録入力'!T11</f>
        <v>-</v>
      </c>
      <c r="K180" s="442">
        <f>'16歳以上記録入力'!U11</f>
        <v>0</v>
      </c>
      <c r="L180" s="442"/>
      <c r="M180" s="349" t="str">
        <f>'16歳以上記録入力'!W11</f>
        <v>-</v>
      </c>
      <c r="N180" s="11" t="str">
        <f>IF('16歳以上記録入力'!AA11="","",VLOOKUP($B180,'16歳以上記録入力'!$B$8:$AC$57,26,FALSE()))</f>
        <v>-</v>
      </c>
      <c r="O180" s="11" t="str">
        <f>IF('16歳以上記録入力'!AB11="","",VLOOKUP($B180,'16歳以上記録入力'!$B$8:$AC$57,27,FALSE()))</f>
        <v>-</v>
      </c>
      <c r="P180" s="357" t="str">
        <f>IF('16歳以上記録入力'!AC11="","",VLOOKUP($B180,'16歳以上記録入力'!$B$8:$AC$57,25,FALSE()))</f>
        <v/>
      </c>
      <c r="R180" s="358">
        <f>'16歳以上記録入力'!Y11</f>
        <v>0</v>
      </c>
    </row>
    <row r="181" spans="1:18">
      <c r="A181" s="372">
        <f>'16歳以上記録入力'!A12</f>
        <v>5</v>
      </c>
      <c r="B181" s="349" t="str">
        <f>'16歳以上記録入力'!B12</f>
        <v>M5</v>
      </c>
      <c r="C181" s="349" t="str">
        <f>'16歳以上記録入力'!C12</f>
        <v>男</v>
      </c>
      <c r="D181" s="349" t="str">
        <f>'16歳以上記録入力'!E12</f>
        <v/>
      </c>
      <c r="E181" s="356">
        <f>'16歳以上記録入力'!F12</f>
        <v>127</v>
      </c>
      <c r="F181" s="349">
        <f>'16歳以上記録入力'!X12</f>
        <v>0</v>
      </c>
      <c r="G181" s="352">
        <f>'16歳以上記録入力'!K12</f>
        <v>0</v>
      </c>
      <c r="H181" s="349" t="str">
        <f>'16歳以上記録入力'!M12</f>
        <v>-</v>
      </c>
      <c r="I181" s="352">
        <f>'16歳以上記録入力'!R12</f>
        <v>0</v>
      </c>
      <c r="J181" s="349" t="str">
        <f>'16歳以上記録入力'!T12</f>
        <v>-</v>
      </c>
      <c r="K181" s="442">
        <f>'16歳以上記録入力'!U12</f>
        <v>0</v>
      </c>
      <c r="L181" s="442"/>
      <c r="M181" s="349" t="str">
        <f>'16歳以上記録入力'!W12</f>
        <v>-</v>
      </c>
      <c r="N181" s="11" t="str">
        <f>IF('16歳以上記録入力'!AA12="","",VLOOKUP($B181,'16歳以上記録入力'!$B$8:$AC$57,26,FALSE()))</f>
        <v>-</v>
      </c>
      <c r="O181" s="11" t="str">
        <f>IF('16歳以上記録入力'!AB12="","",VLOOKUP($B181,'16歳以上記録入力'!$B$8:$AC$57,27,FALSE()))</f>
        <v>-</v>
      </c>
      <c r="P181" s="357" t="str">
        <f>IF('16歳以上記録入力'!AC12="","",VLOOKUP($B181,'16歳以上記録入力'!$B$8:$AC$57,25,FALSE()))</f>
        <v/>
      </c>
      <c r="R181" s="358">
        <f>'16歳以上記録入力'!Y12</f>
        <v>0</v>
      </c>
    </row>
    <row r="182" spans="1:18">
      <c r="A182" s="372">
        <f>'16歳以上記録入力'!A13</f>
        <v>6</v>
      </c>
      <c r="B182" s="349" t="str">
        <f>'16歳以上記録入力'!B13</f>
        <v>M6</v>
      </c>
      <c r="C182" s="349" t="str">
        <f>'16歳以上記録入力'!C13</f>
        <v>男</v>
      </c>
      <c r="D182" s="349" t="str">
        <f>'16歳以上記録入力'!E13</f>
        <v/>
      </c>
      <c r="E182" s="356">
        <f>'16歳以上記録入力'!F13</f>
        <v>127</v>
      </c>
      <c r="F182" s="349">
        <f>'16歳以上記録入力'!X13</f>
        <v>0</v>
      </c>
      <c r="G182" s="352">
        <f>'16歳以上記録入力'!K13</f>
        <v>0</v>
      </c>
      <c r="H182" s="349" t="str">
        <f>'16歳以上記録入力'!M13</f>
        <v>-</v>
      </c>
      <c r="I182" s="352">
        <f>'16歳以上記録入力'!R13</f>
        <v>0</v>
      </c>
      <c r="J182" s="349" t="str">
        <f>'16歳以上記録入力'!T13</f>
        <v>-</v>
      </c>
      <c r="K182" s="442">
        <f>'16歳以上記録入力'!U13</f>
        <v>0</v>
      </c>
      <c r="L182" s="442"/>
      <c r="M182" s="349" t="str">
        <f>'16歳以上記録入力'!W13</f>
        <v>-</v>
      </c>
      <c r="N182" s="11" t="str">
        <f>IF('16歳以上記録入力'!AA13="","",VLOOKUP($B182,'16歳以上記録入力'!$B$8:$AC$57,26,FALSE()))</f>
        <v>-</v>
      </c>
      <c r="O182" s="11" t="str">
        <f>IF('16歳以上記録入力'!AB13="","",VLOOKUP($B182,'16歳以上記録入力'!$B$8:$AC$57,27,FALSE()))</f>
        <v>-</v>
      </c>
      <c r="P182" s="357" t="str">
        <f>IF('16歳以上記録入力'!AC13="","",VLOOKUP($B182,'16歳以上記録入力'!$B$8:$AC$57,25,FALSE()))</f>
        <v/>
      </c>
      <c r="R182" s="358">
        <f>'16歳以上記録入力'!Y13</f>
        <v>0</v>
      </c>
    </row>
    <row r="183" spans="1:18">
      <c r="A183" s="372">
        <f>'16歳以上記録入力'!A14</f>
        <v>7</v>
      </c>
      <c r="B183" s="349" t="str">
        <f>'16歳以上記録入力'!B14</f>
        <v>M7</v>
      </c>
      <c r="C183" s="349" t="str">
        <f>'16歳以上記録入力'!C14</f>
        <v>男</v>
      </c>
      <c r="D183" s="349" t="str">
        <f>'16歳以上記録入力'!E14</f>
        <v/>
      </c>
      <c r="E183" s="356">
        <f>'16歳以上記録入力'!F14</f>
        <v>127</v>
      </c>
      <c r="F183" s="349">
        <f>'16歳以上記録入力'!X14</f>
        <v>0</v>
      </c>
      <c r="G183" s="352">
        <f>'16歳以上記録入力'!K14</f>
        <v>0</v>
      </c>
      <c r="H183" s="349" t="str">
        <f>'16歳以上記録入力'!M14</f>
        <v>-</v>
      </c>
      <c r="I183" s="352">
        <f>'16歳以上記録入力'!R14</f>
        <v>0</v>
      </c>
      <c r="J183" s="349" t="str">
        <f>'16歳以上記録入力'!T14</f>
        <v>-</v>
      </c>
      <c r="K183" s="442">
        <f>'16歳以上記録入力'!U14</f>
        <v>0</v>
      </c>
      <c r="L183" s="442"/>
      <c r="M183" s="349" t="str">
        <f>'16歳以上記録入力'!W14</f>
        <v>-</v>
      </c>
      <c r="N183" s="11" t="str">
        <f>IF('16歳以上記録入力'!AA14="","",VLOOKUP($B183,'16歳以上記録入力'!$B$8:$AC$57,26,FALSE()))</f>
        <v>-</v>
      </c>
      <c r="O183" s="11" t="str">
        <f>IF('16歳以上記録入力'!AB14="","",VLOOKUP($B183,'16歳以上記録入力'!$B$8:$AC$57,27,FALSE()))</f>
        <v>-</v>
      </c>
      <c r="P183" s="357" t="str">
        <f>IF('16歳以上記録入力'!AC14="","",VLOOKUP($B183,'16歳以上記録入力'!$B$8:$AC$57,25,FALSE()))</f>
        <v/>
      </c>
      <c r="R183" s="358">
        <f>'16歳以上記録入力'!Y14</f>
        <v>0</v>
      </c>
    </row>
    <row r="184" spans="1:18">
      <c r="A184" s="372">
        <f>'16歳以上記録入力'!A15</f>
        <v>8</v>
      </c>
      <c r="B184" s="349" t="str">
        <f>'16歳以上記録入力'!B15</f>
        <v>M8</v>
      </c>
      <c r="C184" s="349" t="str">
        <f>'16歳以上記録入力'!C15</f>
        <v>男</v>
      </c>
      <c r="D184" s="349" t="str">
        <f>'16歳以上記録入力'!E15</f>
        <v/>
      </c>
      <c r="E184" s="356">
        <f>'16歳以上記録入力'!F15</f>
        <v>127</v>
      </c>
      <c r="F184" s="349">
        <f>'16歳以上記録入力'!X15</f>
        <v>0</v>
      </c>
      <c r="G184" s="352">
        <f>'16歳以上記録入力'!K15</f>
        <v>0</v>
      </c>
      <c r="H184" s="349" t="str">
        <f>'16歳以上記録入力'!M15</f>
        <v>-</v>
      </c>
      <c r="I184" s="352">
        <f>'16歳以上記録入力'!R15</f>
        <v>0</v>
      </c>
      <c r="J184" s="349" t="str">
        <f>'16歳以上記録入力'!T15</f>
        <v>-</v>
      </c>
      <c r="K184" s="442">
        <f>'16歳以上記録入力'!U15</f>
        <v>0</v>
      </c>
      <c r="L184" s="442"/>
      <c r="M184" s="349" t="str">
        <f>'16歳以上記録入力'!W15</f>
        <v>-</v>
      </c>
      <c r="N184" s="11" t="str">
        <f>IF('16歳以上記録入力'!AA15="","",VLOOKUP($B184,'16歳以上記録入力'!$B$8:$AC$57,26,FALSE()))</f>
        <v>-</v>
      </c>
      <c r="O184" s="11" t="str">
        <f>IF('16歳以上記録入力'!AB15="","",VLOOKUP($B184,'16歳以上記録入力'!$B$8:$AC$57,27,FALSE()))</f>
        <v>-</v>
      </c>
      <c r="P184" s="357" t="str">
        <f>IF('16歳以上記録入力'!AC15="","",VLOOKUP($B184,'16歳以上記録入力'!$B$8:$AC$57,25,FALSE()))</f>
        <v/>
      </c>
      <c r="R184" s="358">
        <f>'16歳以上記録入力'!Y15</f>
        <v>0</v>
      </c>
    </row>
    <row r="185" spans="1:18">
      <c r="A185" s="372">
        <f>'16歳以上記録入力'!A16</f>
        <v>9</v>
      </c>
      <c r="B185" s="349" t="str">
        <f>'16歳以上記録入力'!B16</f>
        <v>M9</v>
      </c>
      <c r="C185" s="349" t="str">
        <f>'16歳以上記録入力'!C16</f>
        <v>男</v>
      </c>
      <c r="D185" s="349" t="str">
        <f>'16歳以上記録入力'!E16</f>
        <v/>
      </c>
      <c r="E185" s="356">
        <f>'16歳以上記録入力'!F16</f>
        <v>127</v>
      </c>
      <c r="F185" s="349">
        <f>'16歳以上記録入力'!X16</f>
        <v>0</v>
      </c>
      <c r="G185" s="352">
        <f>'16歳以上記録入力'!K16</f>
        <v>0</v>
      </c>
      <c r="H185" s="349" t="str">
        <f>'16歳以上記録入力'!M16</f>
        <v>-</v>
      </c>
      <c r="I185" s="352">
        <f>'16歳以上記録入力'!R16</f>
        <v>0</v>
      </c>
      <c r="J185" s="349" t="str">
        <f>'16歳以上記録入力'!T16</f>
        <v>-</v>
      </c>
      <c r="K185" s="442">
        <f>'16歳以上記録入力'!U16</f>
        <v>0</v>
      </c>
      <c r="L185" s="442"/>
      <c r="M185" s="349" t="str">
        <f>'16歳以上記録入力'!W16</f>
        <v>-</v>
      </c>
      <c r="N185" s="11" t="str">
        <f>IF('16歳以上記録入力'!AA16="","",VLOOKUP($B185,'16歳以上記録入力'!$B$8:$AC$57,26,FALSE()))</f>
        <v>-</v>
      </c>
      <c r="O185" s="11" t="str">
        <f>IF('16歳以上記録入力'!AB16="","",VLOOKUP($B185,'16歳以上記録入力'!$B$8:$AC$57,27,FALSE()))</f>
        <v>-</v>
      </c>
      <c r="P185" s="357" t="str">
        <f>IF('16歳以上記録入力'!AC16="","",VLOOKUP($B185,'16歳以上記録入力'!$B$8:$AC$57,25,FALSE()))</f>
        <v/>
      </c>
      <c r="R185" s="358">
        <f>'16歳以上記録入力'!Y16</f>
        <v>0</v>
      </c>
    </row>
    <row r="186" spans="1:18">
      <c r="A186" s="372">
        <f>'16歳以上記録入力'!A17</f>
        <v>10</v>
      </c>
      <c r="B186" s="349" t="str">
        <f>'16歳以上記録入力'!B17</f>
        <v>M10</v>
      </c>
      <c r="C186" s="349" t="str">
        <f>'16歳以上記録入力'!C17</f>
        <v>男</v>
      </c>
      <c r="D186" s="349" t="str">
        <f>'16歳以上記録入力'!E17</f>
        <v/>
      </c>
      <c r="E186" s="356">
        <f>'16歳以上記録入力'!F17</f>
        <v>127</v>
      </c>
      <c r="F186" s="349">
        <f>'16歳以上記録入力'!X17</f>
        <v>0</v>
      </c>
      <c r="G186" s="352">
        <f>'16歳以上記録入力'!K17</f>
        <v>0</v>
      </c>
      <c r="H186" s="349" t="str">
        <f>'16歳以上記録入力'!M17</f>
        <v>-</v>
      </c>
      <c r="I186" s="352">
        <f>'16歳以上記録入力'!R17</f>
        <v>0</v>
      </c>
      <c r="J186" s="349" t="str">
        <f>'16歳以上記録入力'!T17</f>
        <v>-</v>
      </c>
      <c r="K186" s="442">
        <f>'16歳以上記録入力'!U17</f>
        <v>0</v>
      </c>
      <c r="L186" s="442"/>
      <c r="M186" s="349" t="str">
        <f>'16歳以上記録入力'!W17</f>
        <v>-</v>
      </c>
      <c r="N186" s="11" t="str">
        <f>IF('16歳以上記録入力'!AA17="","",VLOOKUP($B186,'16歳以上記録入力'!$B$8:$AC$57,26,FALSE()))</f>
        <v>-</v>
      </c>
      <c r="O186" s="11" t="str">
        <f>IF('16歳以上記録入力'!AB17="","",VLOOKUP($B186,'16歳以上記録入力'!$B$8:$AC$57,27,FALSE()))</f>
        <v>-</v>
      </c>
      <c r="P186" s="357" t="str">
        <f>IF('16歳以上記録入力'!AC17="","",VLOOKUP($B186,'16歳以上記録入力'!$B$8:$AC$57,25,FALSE()))</f>
        <v/>
      </c>
      <c r="R186" s="358">
        <f>'16歳以上記録入力'!Y17</f>
        <v>0</v>
      </c>
    </row>
    <row r="187" spans="1:18">
      <c r="A187" s="372">
        <f>'16歳以上記録入力'!A18</f>
        <v>11</v>
      </c>
      <c r="B187" s="349" t="str">
        <f>'16歳以上記録入力'!B18</f>
        <v>M11</v>
      </c>
      <c r="C187" s="349" t="str">
        <f>'16歳以上記録入力'!C18</f>
        <v>男</v>
      </c>
      <c r="D187" s="349" t="str">
        <f>'16歳以上記録入力'!E18</f>
        <v/>
      </c>
      <c r="E187" s="356">
        <f>'16歳以上記録入力'!F18</f>
        <v>127</v>
      </c>
      <c r="F187" s="349">
        <f>'16歳以上記録入力'!X18</f>
        <v>0</v>
      </c>
      <c r="G187" s="352">
        <f>'16歳以上記録入力'!K18</f>
        <v>0</v>
      </c>
      <c r="H187" s="349" t="str">
        <f>'16歳以上記録入力'!M18</f>
        <v>-</v>
      </c>
      <c r="I187" s="352">
        <f>'16歳以上記録入力'!R18</f>
        <v>0</v>
      </c>
      <c r="J187" s="349" t="str">
        <f>'16歳以上記録入力'!T18</f>
        <v>-</v>
      </c>
      <c r="K187" s="442">
        <f>'16歳以上記録入力'!U18</f>
        <v>0</v>
      </c>
      <c r="L187" s="442"/>
      <c r="M187" s="349" t="str">
        <f>'16歳以上記録入力'!W18</f>
        <v>-</v>
      </c>
      <c r="N187" s="11" t="str">
        <f>IF('16歳以上記録入力'!AA18="","",VLOOKUP($B187,'16歳以上記録入力'!$B$8:$AC$57,26,FALSE()))</f>
        <v>-</v>
      </c>
      <c r="O187" s="11" t="str">
        <f>IF('16歳以上記録入力'!AB18="","",VLOOKUP($B187,'16歳以上記録入力'!$B$8:$AC$57,27,FALSE()))</f>
        <v>-</v>
      </c>
      <c r="P187" s="357" t="str">
        <f>IF('16歳以上記録入力'!AC18="","",VLOOKUP($B187,'16歳以上記録入力'!$B$8:$AC$57,25,FALSE()))</f>
        <v/>
      </c>
      <c r="R187" s="358">
        <f>'16歳以上記録入力'!Y18</f>
        <v>0</v>
      </c>
    </row>
    <row r="188" spans="1:18">
      <c r="A188" s="372">
        <f>'16歳以上記録入力'!A19</f>
        <v>12</v>
      </c>
      <c r="B188" s="349" t="str">
        <f>'16歳以上記録入力'!B19</f>
        <v>M12</v>
      </c>
      <c r="C188" s="349" t="str">
        <f>'16歳以上記録入力'!C19</f>
        <v>男</v>
      </c>
      <c r="D188" s="349" t="str">
        <f>'16歳以上記録入力'!E19</f>
        <v/>
      </c>
      <c r="E188" s="356">
        <f>'16歳以上記録入力'!F19</f>
        <v>127</v>
      </c>
      <c r="F188" s="349">
        <f>'16歳以上記録入力'!X19</f>
        <v>0</v>
      </c>
      <c r="G188" s="352">
        <f>'16歳以上記録入力'!K19</f>
        <v>0</v>
      </c>
      <c r="H188" s="349" t="str">
        <f>'16歳以上記録入力'!M19</f>
        <v>-</v>
      </c>
      <c r="I188" s="352">
        <f>'16歳以上記録入力'!R19</f>
        <v>0</v>
      </c>
      <c r="J188" s="349" t="str">
        <f>'16歳以上記録入力'!T19</f>
        <v>-</v>
      </c>
      <c r="K188" s="442">
        <f>'16歳以上記録入力'!U19</f>
        <v>0</v>
      </c>
      <c r="L188" s="442"/>
      <c r="M188" s="349" t="str">
        <f>'16歳以上記録入力'!W19</f>
        <v>-</v>
      </c>
      <c r="N188" s="11" t="str">
        <f>IF('16歳以上記録入力'!AA19="","",VLOOKUP($B188,'16歳以上記録入力'!$B$8:$AC$57,26,FALSE()))</f>
        <v>-</v>
      </c>
      <c r="O188" s="11" t="str">
        <f>IF('16歳以上記録入力'!AB19="","",VLOOKUP($B188,'16歳以上記録入力'!$B$8:$AC$57,27,FALSE()))</f>
        <v>-</v>
      </c>
      <c r="P188" s="357" t="str">
        <f>IF('16歳以上記録入力'!AC19="","",VLOOKUP($B188,'16歳以上記録入力'!$B$8:$AC$57,25,FALSE()))</f>
        <v/>
      </c>
      <c r="R188" s="358">
        <f>'16歳以上記録入力'!Y19</f>
        <v>0</v>
      </c>
    </row>
    <row r="189" spans="1:18">
      <c r="A189" s="372">
        <f>'16歳以上記録入力'!A20</f>
        <v>13</v>
      </c>
      <c r="B189" s="349" t="str">
        <f>'16歳以上記録入力'!B20</f>
        <v>M13</v>
      </c>
      <c r="C189" s="349" t="str">
        <f>'16歳以上記録入力'!C20</f>
        <v>男</v>
      </c>
      <c r="D189" s="349" t="str">
        <f>'16歳以上記録入力'!E20</f>
        <v/>
      </c>
      <c r="E189" s="356">
        <f>'16歳以上記録入力'!F20</f>
        <v>127</v>
      </c>
      <c r="F189" s="349">
        <f>'16歳以上記録入力'!X20</f>
        <v>0</v>
      </c>
      <c r="G189" s="352">
        <f>'16歳以上記録入力'!K20</f>
        <v>0</v>
      </c>
      <c r="H189" s="349" t="str">
        <f>'16歳以上記録入力'!M20</f>
        <v>-</v>
      </c>
      <c r="I189" s="352">
        <f>'16歳以上記録入力'!R20</f>
        <v>0</v>
      </c>
      <c r="J189" s="349" t="str">
        <f>'16歳以上記録入力'!T20</f>
        <v>-</v>
      </c>
      <c r="K189" s="442">
        <f>'16歳以上記録入力'!U20</f>
        <v>0</v>
      </c>
      <c r="L189" s="442"/>
      <c r="M189" s="349" t="str">
        <f>'16歳以上記録入力'!W20</f>
        <v>-</v>
      </c>
      <c r="N189" s="11" t="str">
        <f>IF('16歳以上記録入力'!AA20="","",VLOOKUP($B189,'16歳以上記録入力'!$B$8:$AC$57,26,FALSE()))</f>
        <v>-</v>
      </c>
      <c r="O189" s="11" t="str">
        <f>IF('16歳以上記録入力'!AB20="","",VLOOKUP($B189,'16歳以上記録入力'!$B$8:$AC$57,27,FALSE()))</f>
        <v>-</v>
      </c>
      <c r="P189" s="357" t="str">
        <f>IF('16歳以上記録入力'!AC20="","",VLOOKUP($B189,'16歳以上記録入力'!$B$8:$AC$57,25,FALSE()))</f>
        <v/>
      </c>
      <c r="R189" s="358">
        <f>'16歳以上記録入力'!Y20</f>
        <v>0</v>
      </c>
    </row>
    <row r="190" spans="1:18">
      <c r="A190" s="372">
        <f>'16歳以上記録入力'!A21</f>
        <v>14</v>
      </c>
      <c r="B190" s="349" t="str">
        <f>'16歳以上記録入力'!B21</f>
        <v>M14</v>
      </c>
      <c r="C190" s="349" t="str">
        <f>'16歳以上記録入力'!C21</f>
        <v>男</v>
      </c>
      <c r="D190" s="349" t="str">
        <f>'16歳以上記録入力'!E21</f>
        <v/>
      </c>
      <c r="E190" s="356">
        <f>'16歳以上記録入力'!F21</f>
        <v>127</v>
      </c>
      <c r="F190" s="349">
        <f>'16歳以上記録入力'!X21</f>
        <v>0</v>
      </c>
      <c r="G190" s="352">
        <f>'16歳以上記録入力'!K21</f>
        <v>0</v>
      </c>
      <c r="H190" s="349" t="str">
        <f>'16歳以上記録入力'!M21</f>
        <v>-</v>
      </c>
      <c r="I190" s="352">
        <f>'16歳以上記録入力'!R21</f>
        <v>0</v>
      </c>
      <c r="J190" s="349" t="str">
        <f>'16歳以上記録入力'!T21</f>
        <v>-</v>
      </c>
      <c r="K190" s="442">
        <f>'16歳以上記録入力'!U21</f>
        <v>0</v>
      </c>
      <c r="L190" s="442"/>
      <c r="M190" s="349" t="str">
        <f>'16歳以上記録入力'!W21</f>
        <v>-</v>
      </c>
      <c r="N190" s="11" t="str">
        <f>IF('16歳以上記録入力'!AA21="","",VLOOKUP($B190,'16歳以上記録入力'!$B$8:$AC$57,26,FALSE()))</f>
        <v>-</v>
      </c>
      <c r="O190" s="11" t="str">
        <f>IF('16歳以上記録入力'!AB21="","",VLOOKUP($B190,'16歳以上記録入力'!$B$8:$AC$57,27,FALSE()))</f>
        <v>-</v>
      </c>
      <c r="P190" s="357" t="str">
        <f>IF('16歳以上記録入力'!AC21="","",VLOOKUP($B190,'16歳以上記録入力'!$B$8:$AC$57,25,FALSE()))</f>
        <v/>
      </c>
      <c r="R190" s="358">
        <f>'16歳以上記録入力'!Y21</f>
        <v>0</v>
      </c>
    </row>
    <row r="191" spans="1:18">
      <c r="A191" s="372">
        <f>'16歳以上記録入力'!A22</f>
        <v>15</v>
      </c>
      <c r="B191" s="349" t="str">
        <f>'16歳以上記録入力'!B22</f>
        <v>M15</v>
      </c>
      <c r="C191" s="349" t="str">
        <f>'16歳以上記録入力'!C22</f>
        <v>男</v>
      </c>
      <c r="D191" s="349" t="str">
        <f>'16歳以上記録入力'!E22</f>
        <v/>
      </c>
      <c r="E191" s="356">
        <f>'16歳以上記録入力'!F22</f>
        <v>127</v>
      </c>
      <c r="F191" s="349">
        <f>'16歳以上記録入力'!X22</f>
        <v>0</v>
      </c>
      <c r="G191" s="352">
        <f>'16歳以上記録入力'!K22</f>
        <v>0</v>
      </c>
      <c r="H191" s="349" t="str">
        <f>'16歳以上記録入力'!M22</f>
        <v>-</v>
      </c>
      <c r="I191" s="352">
        <f>'16歳以上記録入力'!R22</f>
        <v>0</v>
      </c>
      <c r="J191" s="349" t="str">
        <f>'16歳以上記録入力'!T22</f>
        <v>-</v>
      </c>
      <c r="K191" s="442">
        <f>'16歳以上記録入力'!U22</f>
        <v>0</v>
      </c>
      <c r="L191" s="442"/>
      <c r="M191" s="349" t="str">
        <f>'16歳以上記録入力'!W22</f>
        <v>-</v>
      </c>
      <c r="N191" s="11" t="str">
        <f>IF('16歳以上記録入力'!AA22="","",VLOOKUP($B191,'16歳以上記録入力'!$B$8:$AC$57,26,FALSE()))</f>
        <v>-</v>
      </c>
      <c r="O191" s="11" t="str">
        <f>IF('16歳以上記録入力'!AB22="","",VLOOKUP($B191,'16歳以上記録入力'!$B$8:$AC$57,27,FALSE()))</f>
        <v>-</v>
      </c>
      <c r="P191" s="357" t="str">
        <f>IF('16歳以上記録入力'!AC22="","",VLOOKUP($B191,'16歳以上記録入力'!$B$8:$AC$57,25,FALSE()))</f>
        <v/>
      </c>
      <c r="R191" s="358">
        <f>'16歳以上記録入力'!Y22</f>
        <v>0</v>
      </c>
    </row>
    <row r="192" spans="1:18">
      <c r="A192" s="372">
        <f>'16歳以上記録入力'!A23</f>
        <v>16</v>
      </c>
      <c r="B192" s="349" t="str">
        <f>'16歳以上記録入力'!B23</f>
        <v>M16</v>
      </c>
      <c r="C192" s="349" t="str">
        <f>'16歳以上記録入力'!C23</f>
        <v>男</v>
      </c>
      <c r="D192" s="349" t="str">
        <f>'16歳以上記録入力'!E23</f>
        <v/>
      </c>
      <c r="E192" s="356">
        <f>'16歳以上記録入力'!F23</f>
        <v>127</v>
      </c>
      <c r="F192" s="349">
        <f>'16歳以上記録入力'!X23</f>
        <v>0</v>
      </c>
      <c r="G192" s="352">
        <f>'16歳以上記録入力'!K23</f>
        <v>0</v>
      </c>
      <c r="H192" s="349" t="str">
        <f>'16歳以上記録入力'!M23</f>
        <v>-</v>
      </c>
      <c r="I192" s="352">
        <f>'16歳以上記録入力'!R23</f>
        <v>0</v>
      </c>
      <c r="J192" s="349" t="str">
        <f>'16歳以上記録入力'!T23</f>
        <v>-</v>
      </c>
      <c r="K192" s="442">
        <f>'16歳以上記録入力'!U23</f>
        <v>0</v>
      </c>
      <c r="L192" s="442"/>
      <c r="M192" s="349" t="str">
        <f>'16歳以上記録入力'!W23</f>
        <v>-</v>
      </c>
      <c r="N192" s="11" t="str">
        <f>IF('16歳以上記録入力'!AA23="","",VLOOKUP($B192,'16歳以上記録入力'!$B$8:$AC$57,26,FALSE()))</f>
        <v>-</v>
      </c>
      <c r="O192" s="11" t="str">
        <f>IF('16歳以上記録入力'!AB23="","",VLOOKUP($B192,'16歳以上記録入力'!$B$8:$AC$57,27,FALSE()))</f>
        <v>-</v>
      </c>
      <c r="P192" s="357" t="str">
        <f>IF('16歳以上記録入力'!AC23="","",VLOOKUP($B192,'16歳以上記録入力'!$B$8:$AC$57,25,FALSE()))</f>
        <v/>
      </c>
      <c r="R192" s="358">
        <f>'16歳以上記録入力'!Y23</f>
        <v>0</v>
      </c>
    </row>
    <row r="193" spans="1:18">
      <c r="A193" s="372">
        <f>'16歳以上記録入力'!A24</f>
        <v>17</v>
      </c>
      <c r="B193" s="349" t="str">
        <f>'16歳以上記録入力'!B24</f>
        <v>M17</v>
      </c>
      <c r="C193" s="349" t="str">
        <f>'16歳以上記録入力'!C24</f>
        <v>男</v>
      </c>
      <c r="D193" s="349" t="str">
        <f>'16歳以上記録入力'!E24</f>
        <v/>
      </c>
      <c r="E193" s="356">
        <f>'16歳以上記録入力'!F24</f>
        <v>127</v>
      </c>
      <c r="F193" s="349">
        <f>'16歳以上記録入力'!X24</f>
        <v>0</v>
      </c>
      <c r="G193" s="352">
        <f>'16歳以上記録入力'!K24</f>
        <v>0</v>
      </c>
      <c r="H193" s="349" t="str">
        <f>'16歳以上記録入力'!M24</f>
        <v>-</v>
      </c>
      <c r="I193" s="352">
        <f>'16歳以上記録入力'!R24</f>
        <v>0</v>
      </c>
      <c r="J193" s="349" t="str">
        <f>'16歳以上記録入力'!T24</f>
        <v>-</v>
      </c>
      <c r="K193" s="442">
        <f>'16歳以上記録入力'!U24</f>
        <v>0</v>
      </c>
      <c r="L193" s="442"/>
      <c r="M193" s="349" t="str">
        <f>'16歳以上記録入力'!W24</f>
        <v>-</v>
      </c>
      <c r="N193" s="11" t="str">
        <f>IF('16歳以上記録入力'!AA24="","",VLOOKUP($B193,'16歳以上記録入力'!$B$8:$AC$57,26,FALSE()))</f>
        <v>-</v>
      </c>
      <c r="O193" s="11" t="str">
        <f>IF('16歳以上記録入力'!AB24="","",VLOOKUP($B193,'16歳以上記録入力'!$B$8:$AC$57,27,FALSE()))</f>
        <v>-</v>
      </c>
      <c r="P193" s="357" t="str">
        <f>IF('16歳以上記録入力'!AC24="","",VLOOKUP($B193,'16歳以上記録入力'!$B$8:$AC$57,25,FALSE()))</f>
        <v/>
      </c>
      <c r="R193" s="358">
        <f>'16歳以上記録入力'!Y24</f>
        <v>0</v>
      </c>
    </row>
    <row r="194" spans="1:18">
      <c r="A194" s="372">
        <f>'16歳以上記録入力'!A25</f>
        <v>18</v>
      </c>
      <c r="B194" s="349" t="str">
        <f>'16歳以上記録入力'!B25</f>
        <v>M18</v>
      </c>
      <c r="C194" s="349" t="str">
        <f>'16歳以上記録入力'!C25</f>
        <v>男</v>
      </c>
      <c r="D194" s="349" t="str">
        <f>'16歳以上記録入力'!E25</f>
        <v/>
      </c>
      <c r="E194" s="356">
        <f>'16歳以上記録入力'!F25</f>
        <v>127</v>
      </c>
      <c r="F194" s="349">
        <f>'16歳以上記録入力'!X25</f>
        <v>0</v>
      </c>
      <c r="G194" s="352">
        <f>'16歳以上記録入力'!K25</f>
        <v>0</v>
      </c>
      <c r="H194" s="349" t="str">
        <f>'16歳以上記録入力'!M25</f>
        <v>-</v>
      </c>
      <c r="I194" s="352">
        <f>'16歳以上記録入力'!R25</f>
        <v>0</v>
      </c>
      <c r="J194" s="349" t="str">
        <f>'16歳以上記録入力'!T25</f>
        <v>-</v>
      </c>
      <c r="K194" s="442">
        <f>'16歳以上記録入力'!U25</f>
        <v>0</v>
      </c>
      <c r="L194" s="442"/>
      <c r="M194" s="349" t="str">
        <f>'16歳以上記録入力'!W25</f>
        <v>-</v>
      </c>
      <c r="N194" s="11" t="str">
        <f>IF('16歳以上記録入力'!AA25="","",VLOOKUP($B194,'16歳以上記録入力'!$B$8:$AC$57,26,FALSE()))</f>
        <v>-</v>
      </c>
      <c r="O194" s="11" t="str">
        <f>IF('16歳以上記録入力'!AB25="","",VLOOKUP($B194,'16歳以上記録入力'!$B$8:$AC$57,27,FALSE()))</f>
        <v>-</v>
      </c>
      <c r="P194" s="357" t="str">
        <f>IF('16歳以上記録入力'!AC25="","",VLOOKUP($B194,'16歳以上記録入力'!$B$8:$AC$57,25,FALSE()))</f>
        <v/>
      </c>
      <c r="R194" s="358">
        <f>'16歳以上記録入力'!Y25</f>
        <v>0</v>
      </c>
    </row>
    <row r="195" spans="1:18">
      <c r="A195" s="372">
        <f>'16歳以上記録入力'!A26</f>
        <v>19</v>
      </c>
      <c r="B195" s="349" t="str">
        <f>'16歳以上記録入力'!B26</f>
        <v>M19</v>
      </c>
      <c r="C195" s="349" t="str">
        <f>'16歳以上記録入力'!C26</f>
        <v>男</v>
      </c>
      <c r="D195" s="349" t="str">
        <f>'16歳以上記録入力'!E26</f>
        <v/>
      </c>
      <c r="E195" s="356">
        <f>'16歳以上記録入力'!F26</f>
        <v>127</v>
      </c>
      <c r="F195" s="349">
        <f>'16歳以上記録入力'!X26</f>
        <v>0</v>
      </c>
      <c r="G195" s="352">
        <f>'16歳以上記録入力'!K26</f>
        <v>0</v>
      </c>
      <c r="H195" s="349" t="str">
        <f>'16歳以上記録入力'!M26</f>
        <v>-</v>
      </c>
      <c r="I195" s="352">
        <f>'16歳以上記録入力'!R26</f>
        <v>0</v>
      </c>
      <c r="J195" s="349" t="str">
        <f>'16歳以上記録入力'!T26</f>
        <v>-</v>
      </c>
      <c r="K195" s="442">
        <f>'16歳以上記録入力'!U26</f>
        <v>0</v>
      </c>
      <c r="L195" s="442"/>
      <c r="M195" s="349" t="str">
        <f>'16歳以上記録入力'!W26</f>
        <v>-</v>
      </c>
      <c r="N195" s="11" t="str">
        <f>IF('16歳以上記録入力'!AA26="","",VLOOKUP($B195,'16歳以上記録入力'!$B$8:$AC$57,26,FALSE()))</f>
        <v>-</v>
      </c>
      <c r="O195" s="11" t="str">
        <f>IF('16歳以上記録入力'!AB26="","",VLOOKUP($B195,'16歳以上記録入力'!$B$8:$AC$57,27,FALSE()))</f>
        <v>-</v>
      </c>
      <c r="P195" s="357" t="str">
        <f>IF('16歳以上記録入力'!AC26="","",VLOOKUP($B195,'16歳以上記録入力'!$B$8:$AC$57,25,FALSE()))</f>
        <v/>
      </c>
      <c r="R195" s="358">
        <f>'16歳以上記録入力'!Y26</f>
        <v>0</v>
      </c>
    </row>
    <row r="196" spans="1:18">
      <c r="A196" s="372">
        <f>'16歳以上記録入力'!A27</f>
        <v>20</v>
      </c>
      <c r="B196" s="349" t="str">
        <f>'16歳以上記録入力'!B27</f>
        <v>M20</v>
      </c>
      <c r="C196" s="349" t="str">
        <f>'16歳以上記録入力'!C27</f>
        <v>男</v>
      </c>
      <c r="D196" s="349" t="str">
        <f>'16歳以上記録入力'!E27</f>
        <v/>
      </c>
      <c r="E196" s="356">
        <f>'16歳以上記録入力'!F27</f>
        <v>127</v>
      </c>
      <c r="F196" s="349">
        <f>'16歳以上記録入力'!X27</f>
        <v>0</v>
      </c>
      <c r="G196" s="352">
        <f>'16歳以上記録入力'!K27</f>
        <v>0</v>
      </c>
      <c r="H196" s="349" t="str">
        <f>'16歳以上記録入力'!M27</f>
        <v>-</v>
      </c>
      <c r="I196" s="352">
        <f>'16歳以上記録入力'!R27</f>
        <v>0</v>
      </c>
      <c r="J196" s="349" t="str">
        <f>'16歳以上記録入力'!T27</f>
        <v>-</v>
      </c>
      <c r="K196" s="442">
        <f>'16歳以上記録入力'!U27</f>
        <v>0</v>
      </c>
      <c r="L196" s="442"/>
      <c r="M196" s="349" t="str">
        <f>'16歳以上記録入力'!W27</f>
        <v>-</v>
      </c>
      <c r="N196" s="11" t="str">
        <f>IF('16歳以上記録入力'!AA27="","",VLOOKUP($B196,'16歳以上記録入力'!$B$8:$AC$57,26,FALSE()))</f>
        <v>-</v>
      </c>
      <c r="O196" s="11" t="str">
        <f>IF('16歳以上記録入力'!AB27="","",VLOOKUP($B196,'16歳以上記録入力'!$B$8:$AC$57,27,FALSE()))</f>
        <v>-</v>
      </c>
      <c r="P196" s="357" t="str">
        <f>IF('16歳以上記録入力'!AC27="","",VLOOKUP($B196,'16歳以上記録入力'!$B$8:$AC$57,25,FALSE()))</f>
        <v/>
      </c>
      <c r="R196" s="358">
        <f>'16歳以上記録入力'!Y27</f>
        <v>0</v>
      </c>
    </row>
    <row r="197" spans="1:18">
      <c r="A197" s="372">
        <f>'16歳以上記録入力'!A28</f>
        <v>21</v>
      </c>
      <c r="B197" s="349" t="str">
        <f>'16歳以上記録入力'!B28</f>
        <v>M21</v>
      </c>
      <c r="C197" s="349" t="str">
        <f>'16歳以上記録入力'!C28</f>
        <v>男</v>
      </c>
      <c r="D197" s="349" t="str">
        <f>'16歳以上記録入力'!E28</f>
        <v/>
      </c>
      <c r="E197" s="356">
        <f>'16歳以上記録入力'!F28</f>
        <v>127</v>
      </c>
      <c r="F197" s="349">
        <f>'16歳以上記録入力'!X28</f>
        <v>0</v>
      </c>
      <c r="G197" s="352">
        <f>'16歳以上記録入力'!K28</f>
        <v>0</v>
      </c>
      <c r="H197" s="349" t="str">
        <f>'16歳以上記録入力'!M28</f>
        <v>-</v>
      </c>
      <c r="I197" s="352">
        <f>'16歳以上記録入力'!R28</f>
        <v>0</v>
      </c>
      <c r="J197" s="349" t="str">
        <f>'16歳以上記録入力'!T28</f>
        <v>-</v>
      </c>
      <c r="K197" s="442">
        <f>'16歳以上記録入力'!U28</f>
        <v>0</v>
      </c>
      <c r="L197" s="442"/>
      <c r="M197" s="349" t="str">
        <f>'16歳以上記録入力'!W28</f>
        <v>-</v>
      </c>
      <c r="N197" s="11" t="str">
        <f>IF('16歳以上記録入力'!AA28="","",VLOOKUP($B197,'16歳以上記録入力'!$B$8:$AC$57,26,FALSE()))</f>
        <v>-</v>
      </c>
      <c r="O197" s="11" t="str">
        <f>IF('16歳以上記録入力'!AB28="","",VLOOKUP($B197,'16歳以上記録入力'!$B$8:$AC$57,27,FALSE()))</f>
        <v>-</v>
      </c>
      <c r="P197" s="357" t="str">
        <f>IF('16歳以上記録入力'!AC28="","",VLOOKUP($B197,'16歳以上記録入力'!$B$8:$AC$57,25,FALSE()))</f>
        <v/>
      </c>
      <c r="R197" s="358">
        <f>'16歳以上記録入力'!Y28</f>
        <v>0</v>
      </c>
    </row>
    <row r="198" spans="1:18">
      <c r="A198" s="372">
        <f>'16歳以上記録入力'!A29</f>
        <v>22</v>
      </c>
      <c r="B198" s="349" t="str">
        <f>'16歳以上記録入力'!B29</f>
        <v>M22</v>
      </c>
      <c r="C198" s="349" t="str">
        <f>'16歳以上記録入力'!C29</f>
        <v>男</v>
      </c>
      <c r="D198" s="349" t="str">
        <f>'16歳以上記録入力'!E29</f>
        <v/>
      </c>
      <c r="E198" s="356">
        <f>'16歳以上記録入力'!F29</f>
        <v>127</v>
      </c>
      <c r="F198" s="349">
        <f>'16歳以上記録入力'!X29</f>
        <v>0</v>
      </c>
      <c r="G198" s="352">
        <f>'16歳以上記録入力'!K29</f>
        <v>0</v>
      </c>
      <c r="H198" s="349" t="str">
        <f>'16歳以上記録入力'!M29</f>
        <v>-</v>
      </c>
      <c r="I198" s="352">
        <f>'16歳以上記録入力'!R29</f>
        <v>0</v>
      </c>
      <c r="J198" s="349" t="str">
        <f>'16歳以上記録入力'!T29</f>
        <v>-</v>
      </c>
      <c r="K198" s="442">
        <f>'16歳以上記録入力'!U29</f>
        <v>0</v>
      </c>
      <c r="L198" s="442"/>
      <c r="M198" s="349" t="str">
        <f>'16歳以上記録入力'!W29</f>
        <v>-</v>
      </c>
      <c r="N198" s="11" t="str">
        <f>IF('16歳以上記録入力'!AA29="","",VLOOKUP($B198,'16歳以上記録入力'!$B$8:$AC$57,26,FALSE()))</f>
        <v>-</v>
      </c>
      <c r="O198" s="11" t="str">
        <f>IF('16歳以上記録入力'!AB29="","",VLOOKUP($B198,'16歳以上記録入力'!$B$8:$AC$57,27,FALSE()))</f>
        <v>-</v>
      </c>
      <c r="P198" s="357" t="str">
        <f>IF('16歳以上記録入力'!AC29="","",VLOOKUP($B198,'16歳以上記録入力'!$B$8:$AC$57,25,FALSE()))</f>
        <v/>
      </c>
      <c r="R198" s="358">
        <f>'16歳以上記録入力'!Y29</f>
        <v>0</v>
      </c>
    </row>
    <row r="199" spans="1:18">
      <c r="A199" s="372">
        <f>'16歳以上記録入力'!A30</f>
        <v>23</v>
      </c>
      <c r="B199" s="349" t="str">
        <f>'16歳以上記録入力'!B30</f>
        <v>M23</v>
      </c>
      <c r="C199" s="349" t="str">
        <f>'16歳以上記録入力'!C30</f>
        <v>男</v>
      </c>
      <c r="D199" s="349" t="str">
        <f>'16歳以上記録入力'!E30</f>
        <v/>
      </c>
      <c r="E199" s="356">
        <f>'16歳以上記録入力'!F30</f>
        <v>127</v>
      </c>
      <c r="F199" s="349">
        <f>'16歳以上記録入力'!X30</f>
        <v>0</v>
      </c>
      <c r="G199" s="352">
        <f>'16歳以上記録入力'!K30</f>
        <v>0</v>
      </c>
      <c r="H199" s="349" t="str">
        <f>'16歳以上記録入力'!M30</f>
        <v>-</v>
      </c>
      <c r="I199" s="352">
        <f>'16歳以上記録入力'!R30</f>
        <v>0</v>
      </c>
      <c r="J199" s="349" t="str">
        <f>'16歳以上記録入力'!T30</f>
        <v>-</v>
      </c>
      <c r="K199" s="442">
        <f>'16歳以上記録入力'!U30</f>
        <v>0</v>
      </c>
      <c r="L199" s="442"/>
      <c r="M199" s="349" t="str">
        <f>'16歳以上記録入力'!W30</f>
        <v>-</v>
      </c>
      <c r="N199" s="11" t="str">
        <f>IF('16歳以上記録入力'!AA30="","",VLOOKUP($B199,'16歳以上記録入力'!$B$8:$AC$57,26,FALSE()))</f>
        <v>-</v>
      </c>
      <c r="O199" s="11" t="str">
        <f>IF('16歳以上記録入力'!AB30="","",VLOOKUP($B199,'16歳以上記録入力'!$B$8:$AC$57,27,FALSE()))</f>
        <v>-</v>
      </c>
      <c r="P199" s="357" t="str">
        <f>IF('16歳以上記録入力'!AC30="","",VLOOKUP($B199,'16歳以上記録入力'!$B$8:$AC$57,25,FALSE()))</f>
        <v/>
      </c>
      <c r="R199" s="358">
        <f>'16歳以上記録入力'!Y30</f>
        <v>0</v>
      </c>
    </row>
    <row r="200" spans="1:18">
      <c r="A200" s="372">
        <f>'16歳以上記録入力'!A31</f>
        <v>24</v>
      </c>
      <c r="B200" s="349" t="str">
        <f>'16歳以上記録入力'!B31</f>
        <v>M24</v>
      </c>
      <c r="C200" s="349" t="str">
        <f>'16歳以上記録入力'!C31</f>
        <v>男</v>
      </c>
      <c r="D200" s="349" t="str">
        <f>'16歳以上記録入力'!E31</f>
        <v/>
      </c>
      <c r="E200" s="356">
        <f>'16歳以上記録入力'!F31</f>
        <v>127</v>
      </c>
      <c r="F200" s="349">
        <f>'16歳以上記録入力'!X31</f>
        <v>0</v>
      </c>
      <c r="G200" s="352">
        <f>'16歳以上記録入力'!K31</f>
        <v>0</v>
      </c>
      <c r="H200" s="349" t="str">
        <f>'16歳以上記録入力'!M31</f>
        <v>-</v>
      </c>
      <c r="I200" s="352">
        <f>'16歳以上記録入力'!R31</f>
        <v>0</v>
      </c>
      <c r="J200" s="349" t="str">
        <f>'16歳以上記録入力'!T31</f>
        <v>-</v>
      </c>
      <c r="K200" s="442">
        <f>'16歳以上記録入力'!U31</f>
        <v>0</v>
      </c>
      <c r="L200" s="442"/>
      <c r="M200" s="349" t="str">
        <f>'16歳以上記録入力'!W31</f>
        <v>-</v>
      </c>
      <c r="N200" s="11" t="str">
        <f>IF('16歳以上記録入力'!AA31="","",VLOOKUP($B200,'16歳以上記録入力'!$B$8:$AC$57,26,FALSE()))</f>
        <v>-</v>
      </c>
      <c r="O200" s="11" t="str">
        <f>IF('16歳以上記録入力'!AB31="","",VLOOKUP($B200,'16歳以上記録入力'!$B$8:$AC$57,27,FALSE()))</f>
        <v>-</v>
      </c>
      <c r="P200" s="357" t="str">
        <f>IF('16歳以上記録入力'!AC31="","",VLOOKUP($B200,'16歳以上記録入力'!$B$8:$AC$57,25,FALSE()))</f>
        <v/>
      </c>
      <c r="R200" s="358">
        <f>'16歳以上記録入力'!Y31</f>
        <v>0</v>
      </c>
    </row>
    <row r="201" spans="1:18">
      <c r="A201" s="372">
        <f>'16歳以上記録入力'!A32</f>
        <v>25</v>
      </c>
      <c r="B201" s="349" t="str">
        <f>'16歳以上記録入力'!B32</f>
        <v>M25</v>
      </c>
      <c r="C201" s="349" t="str">
        <f>'16歳以上記録入力'!C32</f>
        <v>男</v>
      </c>
      <c r="D201" s="349" t="str">
        <f>'16歳以上記録入力'!E32</f>
        <v/>
      </c>
      <c r="E201" s="356">
        <f>'16歳以上記録入力'!F32</f>
        <v>127</v>
      </c>
      <c r="F201" s="349">
        <f>'16歳以上記録入力'!X32</f>
        <v>0</v>
      </c>
      <c r="G201" s="352">
        <f>'16歳以上記録入力'!K32</f>
        <v>0</v>
      </c>
      <c r="H201" s="349" t="str">
        <f>'16歳以上記録入力'!M32</f>
        <v>-</v>
      </c>
      <c r="I201" s="352">
        <f>'16歳以上記録入力'!R32</f>
        <v>0</v>
      </c>
      <c r="J201" s="349" t="str">
        <f>'16歳以上記録入力'!T32</f>
        <v>-</v>
      </c>
      <c r="K201" s="442">
        <f>'16歳以上記録入力'!U32</f>
        <v>0</v>
      </c>
      <c r="L201" s="442"/>
      <c r="M201" s="349" t="str">
        <f>'16歳以上記録入力'!W32</f>
        <v>-</v>
      </c>
      <c r="N201" s="11" t="str">
        <f>IF('16歳以上記録入力'!AA32="","",VLOOKUP($B201,'16歳以上記録入力'!$B$8:$AC$57,26,FALSE()))</f>
        <v>-</v>
      </c>
      <c r="O201" s="11" t="str">
        <f>IF('16歳以上記録入力'!AB32="","",VLOOKUP($B201,'16歳以上記録入力'!$B$8:$AC$57,27,FALSE()))</f>
        <v>-</v>
      </c>
      <c r="P201" s="357" t="str">
        <f>IF('16歳以上記録入力'!AC32="","",VLOOKUP($B201,'16歳以上記録入力'!$B$8:$AC$57,25,FALSE()))</f>
        <v/>
      </c>
      <c r="R201" s="358">
        <f>'16歳以上記録入力'!Y32</f>
        <v>0</v>
      </c>
    </row>
    <row r="202" spans="1:18">
      <c r="A202" s="372">
        <f>'16歳以上記録入力'!A33</f>
        <v>26</v>
      </c>
      <c r="B202" s="349" t="str">
        <f>'16歳以上記録入力'!B33</f>
        <v>M26</v>
      </c>
      <c r="C202" s="349" t="str">
        <f>'16歳以上記録入力'!C33</f>
        <v>男</v>
      </c>
      <c r="D202" s="349" t="str">
        <f>'16歳以上記録入力'!E33</f>
        <v/>
      </c>
      <c r="E202" s="356">
        <f>'16歳以上記録入力'!F33</f>
        <v>127</v>
      </c>
      <c r="F202" s="349">
        <f>'16歳以上記録入力'!X33</f>
        <v>0</v>
      </c>
      <c r="G202" s="352">
        <f>'16歳以上記録入力'!K33</f>
        <v>0</v>
      </c>
      <c r="H202" s="349" t="str">
        <f>'16歳以上記録入力'!M33</f>
        <v>-</v>
      </c>
      <c r="I202" s="352">
        <f>'16歳以上記録入力'!R33</f>
        <v>0</v>
      </c>
      <c r="J202" s="349" t="str">
        <f>'16歳以上記録入力'!T33</f>
        <v>-</v>
      </c>
      <c r="K202" s="442">
        <f>'16歳以上記録入力'!U33</f>
        <v>0</v>
      </c>
      <c r="L202" s="442"/>
      <c r="M202" s="349" t="str">
        <f>'16歳以上記録入力'!W33</f>
        <v>-</v>
      </c>
      <c r="N202" s="11" t="str">
        <f>IF('16歳以上記録入力'!AA33="","",VLOOKUP($B202,'16歳以上記録入力'!$B$8:$AC$57,26,FALSE()))</f>
        <v>-</v>
      </c>
      <c r="O202" s="11" t="str">
        <f>IF('16歳以上記録入力'!AB33="","",VLOOKUP($B202,'16歳以上記録入力'!$B$8:$AC$57,27,FALSE()))</f>
        <v>-</v>
      </c>
      <c r="P202" s="357" t="str">
        <f>IF('16歳以上記録入力'!AC33="","",VLOOKUP($B202,'16歳以上記録入力'!$B$8:$AC$57,25,FALSE()))</f>
        <v/>
      </c>
      <c r="R202" s="358">
        <f>'16歳以上記録入力'!Y33</f>
        <v>0</v>
      </c>
    </row>
    <row r="203" spans="1:18">
      <c r="A203" s="372">
        <f>'16歳以上記録入力'!A34</f>
        <v>27</v>
      </c>
      <c r="B203" s="349" t="str">
        <f>'16歳以上記録入力'!B34</f>
        <v>M27</v>
      </c>
      <c r="C203" s="349" t="str">
        <f>'16歳以上記録入力'!C34</f>
        <v>男</v>
      </c>
      <c r="D203" s="349" t="str">
        <f>'16歳以上記録入力'!E34</f>
        <v/>
      </c>
      <c r="E203" s="356">
        <f>'16歳以上記録入力'!F34</f>
        <v>127</v>
      </c>
      <c r="F203" s="349">
        <f>'16歳以上記録入力'!X34</f>
        <v>0</v>
      </c>
      <c r="G203" s="352">
        <f>'16歳以上記録入力'!K34</f>
        <v>0</v>
      </c>
      <c r="H203" s="349" t="str">
        <f>'16歳以上記録入力'!M34</f>
        <v>-</v>
      </c>
      <c r="I203" s="352">
        <f>'16歳以上記録入力'!R34</f>
        <v>0</v>
      </c>
      <c r="J203" s="349" t="str">
        <f>'16歳以上記録入力'!T34</f>
        <v>-</v>
      </c>
      <c r="K203" s="442">
        <f>'16歳以上記録入力'!U34</f>
        <v>0</v>
      </c>
      <c r="L203" s="442"/>
      <c r="M203" s="349" t="str">
        <f>'16歳以上記録入力'!W34</f>
        <v>-</v>
      </c>
      <c r="N203" s="11" t="str">
        <f>IF('16歳以上記録入力'!AA34="","",VLOOKUP($B203,'16歳以上記録入力'!$B$8:$AC$57,26,FALSE()))</f>
        <v>-</v>
      </c>
      <c r="O203" s="11" t="str">
        <f>IF('16歳以上記録入力'!AB34="","",VLOOKUP($B203,'16歳以上記録入力'!$B$8:$AC$57,27,FALSE()))</f>
        <v>-</v>
      </c>
      <c r="P203" s="357" t="str">
        <f>IF('16歳以上記録入力'!AC34="","",VLOOKUP($B203,'16歳以上記録入力'!$B$8:$AC$57,25,FALSE()))</f>
        <v/>
      </c>
      <c r="R203" s="358">
        <f>'16歳以上記録入力'!Y34</f>
        <v>0</v>
      </c>
    </row>
    <row r="204" spans="1:18">
      <c r="A204" s="372">
        <f>'16歳以上記録入力'!A35</f>
        <v>28</v>
      </c>
      <c r="B204" s="349" t="str">
        <f>'16歳以上記録入力'!B35</f>
        <v>M28</v>
      </c>
      <c r="C204" s="349" t="str">
        <f>'16歳以上記録入力'!C35</f>
        <v>男</v>
      </c>
      <c r="D204" s="349" t="str">
        <f>'16歳以上記録入力'!E35</f>
        <v/>
      </c>
      <c r="E204" s="356">
        <f>'16歳以上記録入力'!F35</f>
        <v>127</v>
      </c>
      <c r="F204" s="349">
        <f>'16歳以上記録入力'!X35</f>
        <v>0</v>
      </c>
      <c r="G204" s="352">
        <f>'16歳以上記録入力'!K35</f>
        <v>0</v>
      </c>
      <c r="H204" s="349" t="str">
        <f>'16歳以上記録入力'!M35</f>
        <v>-</v>
      </c>
      <c r="I204" s="352">
        <f>'16歳以上記録入力'!R35</f>
        <v>0</v>
      </c>
      <c r="J204" s="349" t="str">
        <f>'16歳以上記録入力'!T35</f>
        <v>-</v>
      </c>
      <c r="K204" s="442">
        <f>'16歳以上記録入力'!U35</f>
        <v>0</v>
      </c>
      <c r="L204" s="442"/>
      <c r="M204" s="349" t="str">
        <f>'16歳以上記録入力'!W35</f>
        <v>-</v>
      </c>
      <c r="N204" s="11" t="str">
        <f>IF('16歳以上記録入力'!AA35="","",VLOOKUP($B204,'16歳以上記録入力'!$B$8:$AC$57,26,FALSE()))</f>
        <v>-</v>
      </c>
      <c r="O204" s="11" t="str">
        <f>IF('16歳以上記録入力'!AB35="","",VLOOKUP($B204,'16歳以上記録入力'!$B$8:$AC$57,27,FALSE()))</f>
        <v>-</v>
      </c>
      <c r="P204" s="357" t="str">
        <f>IF('16歳以上記録入力'!AC35="","",VLOOKUP($B204,'16歳以上記録入力'!$B$8:$AC$57,25,FALSE()))</f>
        <v/>
      </c>
      <c r="R204" s="358">
        <f>'16歳以上記録入力'!Y35</f>
        <v>0</v>
      </c>
    </row>
    <row r="205" spans="1:18">
      <c r="A205" s="372">
        <f>'16歳以上記録入力'!A36</f>
        <v>29</v>
      </c>
      <c r="B205" s="349" t="str">
        <f>'16歳以上記録入力'!B36</f>
        <v>M29</v>
      </c>
      <c r="C205" s="349" t="str">
        <f>'16歳以上記録入力'!C36</f>
        <v>男</v>
      </c>
      <c r="D205" s="349" t="str">
        <f>'16歳以上記録入力'!E36</f>
        <v/>
      </c>
      <c r="E205" s="356">
        <f>'16歳以上記録入力'!F36</f>
        <v>127</v>
      </c>
      <c r="F205" s="349">
        <f>'16歳以上記録入力'!X36</f>
        <v>0</v>
      </c>
      <c r="G205" s="352">
        <f>'16歳以上記録入力'!K36</f>
        <v>0</v>
      </c>
      <c r="H205" s="349" t="str">
        <f>'16歳以上記録入力'!M36</f>
        <v>-</v>
      </c>
      <c r="I205" s="352">
        <f>'16歳以上記録入力'!R36</f>
        <v>0</v>
      </c>
      <c r="J205" s="349" t="str">
        <f>'16歳以上記録入力'!T36</f>
        <v>-</v>
      </c>
      <c r="K205" s="442">
        <f>'16歳以上記録入力'!U36</f>
        <v>0</v>
      </c>
      <c r="L205" s="442"/>
      <c r="M205" s="349" t="str">
        <f>'16歳以上記録入力'!W36</f>
        <v>-</v>
      </c>
      <c r="N205" s="11" t="str">
        <f>IF('16歳以上記録入力'!AA36="","",VLOOKUP($B205,'16歳以上記録入力'!$B$8:$AC$57,26,FALSE()))</f>
        <v>-</v>
      </c>
      <c r="O205" s="11" t="str">
        <f>IF('16歳以上記録入力'!AB36="","",VLOOKUP($B205,'16歳以上記録入力'!$B$8:$AC$57,27,FALSE()))</f>
        <v>-</v>
      </c>
      <c r="P205" s="357" t="str">
        <f>IF('16歳以上記録入力'!AC36="","",VLOOKUP($B205,'16歳以上記録入力'!$B$8:$AC$57,25,FALSE()))</f>
        <v/>
      </c>
      <c r="R205" s="358">
        <f>'16歳以上記録入力'!Y36</f>
        <v>0</v>
      </c>
    </row>
    <row r="206" spans="1:18">
      <c r="A206" s="372">
        <f>'16歳以上記録入力'!A37</f>
        <v>30</v>
      </c>
      <c r="B206" s="349" t="str">
        <f>'16歳以上記録入力'!B37</f>
        <v>M30</v>
      </c>
      <c r="C206" s="349" t="str">
        <f>'16歳以上記録入力'!C37</f>
        <v>男</v>
      </c>
      <c r="D206" s="349" t="str">
        <f>'16歳以上記録入力'!E37</f>
        <v/>
      </c>
      <c r="E206" s="356">
        <f>'16歳以上記録入力'!F37</f>
        <v>127</v>
      </c>
      <c r="F206" s="349">
        <f>'16歳以上記録入力'!X37</f>
        <v>0</v>
      </c>
      <c r="G206" s="352">
        <f>'16歳以上記録入力'!K37</f>
        <v>0</v>
      </c>
      <c r="H206" s="349" t="str">
        <f>'16歳以上記録入力'!M37</f>
        <v>-</v>
      </c>
      <c r="I206" s="352">
        <f>'16歳以上記録入力'!R37</f>
        <v>0</v>
      </c>
      <c r="J206" s="349" t="str">
        <f>'16歳以上記録入力'!T37</f>
        <v>-</v>
      </c>
      <c r="K206" s="442">
        <f>'16歳以上記録入力'!U37</f>
        <v>0</v>
      </c>
      <c r="L206" s="442"/>
      <c r="M206" s="349" t="str">
        <f>'16歳以上記録入力'!W37</f>
        <v>-</v>
      </c>
      <c r="N206" s="11" t="str">
        <f>IF('16歳以上記録入力'!AA37="","",VLOOKUP($B206,'16歳以上記録入力'!$B$8:$AC$57,26,FALSE()))</f>
        <v>-</v>
      </c>
      <c r="O206" s="11" t="str">
        <f>IF('16歳以上記録入力'!AB37="","",VLOOKUP($B206,'16歳以上記録入力'!$B$8:$AC$57,27,FALSE()))</f>
        <v>-</v>
      </c>
      <c r="P206" s="357" t="str">
        <f>IF('16歳以上記録入力'!AC37="","",VLOOKUP($B206,'16歳以上記録入力'!$B$8:$AC$57,25,FALSE()))</f>
        <v/>
      </c>
      <c r="R206" s="358">
        <f>'16歳以上記録入力'!Y37</f>
        <v>0</v>
      </c>
    </row>
    <row r="207" spans="1:18">
      <c r="A207" s="372">
        <f>'16歳以上記録入力'!A38</f>
        <v>31</v>
      </c>
      <c r="B207" s="349" t="str">
        <f>'16歳以上記録入力'!B38</f>
        <v>M31</v>
      </c>
      <c r="C207" s="349" t="str">
        <f>'16歳以上記録入力'!C38</f>
        <v>男</v>
      </c>
      <c r="D207" s="349" t="str">
        <f>'16歳以上記録入力'!E38</f>
        <v/>
      </c>
      <c r="E207" s="356">
        <f>'16歳以上記録入力'!F38</f>
        <v>127</v>
      </c>
      <c r="F207" s="349">
        <f>'16歳以上記録入力'!X38</f>
        <v>0</v>
      </c>
      <c r="G207" s="352">
        <f>'16歳以上記録入力'!K38</f>
        <v>0</v>
      </c>
      <c r="H207" s="349" t="str">
        <f>'16歳以上記録入力'!M38</f>
        <v>-</v>
      </c>
      <c r="I207" s="352">
        <f>'16歳以上記録入力'!R38</f>
        <v>0</v>
      </c>
      <c r="J207" s="349" t="str">
        <f>'16歳以上記録入力'!T38</f>
        <v>-</v>
      </c>
      <c r="K207" s="442">
        <f>'16歳以上記録入力'!U38</f>
        <v>0</v>
      </c>
      <c r="L207" s="442"/>
      <c r="M207" s="349" t="str">
        <f>'16歳以上記録入力'!W38</f>
        <v>-</v>
      </c>
      <c r="N207" s="11" t="str">
        <f>IF('16歳以上記録入力'!AA38="","",VLOOKUP($B207,'16歳以上記録入力'!$B$8:$AC$57,26,FALSE()))</f>
        <v>-</v>
      </c>
      <c r="O207" s="11" t="str">
        <f>IF('16歳以上記録入力'!AB38="","",VLOOKUP($B207,'16歳以上記録入力'!$B$8:$AC$57,27,FALSE()))</f>
        <v>-</v>
      </c>
      <c r="P207" s="357" t="str">
        <f>IF('16歳以上記録入力'!AC38="","",VLOOKUP($B207,'16歳以上記録入力'!$B$8:$AC$57,25,FALSE()))</f>
        <v/>
      </c>
      <c r="R207" s="358">
        <f>'16歳以上記録入力'!Y38</f>
        <v>0</v>
      </c>
    </row>
    <row r="208" spans="1:18">
      <c r="A208" s="372">
        <f>'16歳以上記録入力'!A39</f>
        <v>32</v>
      </c>
      <c r="B208" s="349" t="str">
        <f>'16歳以上記録入力'!B39</f>
        <v>M32</v>
      </c>
      <c r="C208" s="349" t="str">
        <f>'16歳以上記録入力'!C39</f>
        <v>男</v>
      </c>
      <c r="D208" s="349" t="str">
        <f>'16歳以上記録入力'!E39</f>
        <v/>
      </c>
      <c r="E208" s="356">
        <f>'16歳以上記録入力'!F39</f>
        <v>127</v>
      </c>
      <c r="F208" s="349">
        <f>'16歳以上記録入力'!X39</f>
        <v>0</v>
      </c>
      <c r="G208" s="352">
        <f>'16歳以上記録入力'!K39</f>
        <v>0</v>
      </c>
      <c r="H208" s="349" t="str">
        <f>'16歳以上記録入力'!M39</f>
        <v>-</v>
      </c>
      <c r="I208" s="352">
        <f>'16歳以上記録入力'!R39</f>
        <v>0</v>
      </c>
      <c r="J208" s="349" t="str">
        <f>'16歳以上記録入力'!T39</f>
        <v>-</v>
      </c>
      <c r="K208" s="442">
        <f>'16歳以上記録入力'!U39</f>
        <v>0</v>
      </c>
      <c r="L208" s="442"/>
      <c r="M208" s="349" t="str">
        <f>'16歳以上記録入力'!W39</f>
        <v>-</v>
      </c>
      <c r="N208" s="11" t="str">
        <f>IF('16歳以上記録入力'!AA39="","",VLOOKUP($B208,'16歳以上記録入力'!$B$8:$AC$57,26,FALSE()))</f>
        <v>-</v>
      </c>
      <c r="O208" s="11" t="str">
        <f>IF('16歳以上記録入力'!AB39="","",VLOOKUP($B208,'16歳以上記録入力'!$B$8:$AC$57,27,FALSE()))</f>
        <v>-</v>
      </c>
      <c r="P208" s="357" t="str">
        <f>IF('16歳以上記録入力'!AC39="","",VLOOKUP($B208,'16歳以上記録入力'!$B$8:$AC$57,25,FALSE()))</f>
        <v/>
      </c>
      <c r="R208" s="358">
        <f>'16歳以上記録入力'!Y39</f>
        <v>0</v>
      </c>
    </row>
    <row r="209" spans="1:18">
      <c r="A209" s="372">
        <f>'16歳以上記録入力'!A40</f>
        <v>33</v>
      </c>
      <c r="B209" s="349" t="str">
        <f>'16歳以上記録入力'!B40</f>
        <v>M33</v>
      </c>
      <c r="C209" s="349" t="str">
        <f>'16歳以上記録入力'!C40</f>
        <v>男</v>
      </c>
      <c r="D209" s="349" t="str">
        <f>'16歳以上記録入力'!E40</f>
        <v/>
      </c>
      <c r="E209" s="356">
        <f>'16歳以上記録入力'!F40</f>
        <v>127</v>
      </c>
      <c r="F209" s="349">
        <f>'16歳以上記録入力'!X40</f>
        <v>0</v>
      </c>
      <c r="G209" s="352">
        <f>'16歳以上記録入力'!K40</f>
        <v>0</v>
      </c>
      <c r="H209" s="349" t="str">
        <f>'16歳以上記録入力'!M40</f>
        <v>-</v>
      </c>
      <c r="I209" s="352">
        <f>'16歳以上記録入力'!R40</f>
        <v>0</v>
      </c>
      <c r="J209" s="349" t="str">
        <f>'16歳以上記録入力'!T40</f>
        <v>-</v>
      </c>
      <c r="K209" s="442">
        <f>'16歳以上記録入力'!U40</f>
        <v>0</v>
      </c>
      <c r="L209" s="442"/>
      <c r="M209" s="349" t="str">
        <f>'16歳以上記録入力'!W40</f>
        <v>-</v>
      </c>
      <c r="N209" s="11" t="str">
        <f>IF('16歳以上記録入力'!AA40="","",VLOOKUP($B209,'16歳以上記録入力'!$B$8:$AC$57,26,FALSE()))</f>
        <v>-</v>
      </c>
      <c r="O209" s="11" t="str">
        <f>IF('16歳以上記録入力'!AB40="","",VLOOKUP($B209,'16歳以上記録入力'!$B$8:$AC$57,27,FALSE()))</f>
        <v>-</v>
      </c>
      <c r="P209" s="357" t="str">
        <f>IF('16歳以上記録入力'!AC40="","",VLOOKUP($B209,'16歳以上記録入力'!$B$8:$AC$57,25,FALSE()))</f>
        <v/>
      </c>
      <c r="R209" s="358">
        <f>'16歳以上記録入力'!Y40</f>
        <v>0</v>
      </c>
    </row>
    <row r="210" spans="1:18">
      <c r="A210" s="372">
        <f>'16歳以上記録入力'!A41</f>
        <v>34</v>
      </c>
      <c r="B210" s="349" t="str">
        <f>'16歳以上記録入力'!B41</f>
        <v>M34</v>
      </c>
      <c r="C210" s="349" t="str">
        <f>'16歳以上記録入力'!C41</f>
        <v>男</v>
      </c>
      <c r="D210" s="349" t="str">
        <f>'16歳以上記録入力'!E41</f>
        <v/>
      </c>
      <c r="E210" s="356">
        <f>'16歳以上記録入力'!F41</f>
        <v>127</v>
      </c>
      <c r="F210" s="349">
        <f>'16歳以上記録入力'!X41</f>
        <v>0</v>
      </c>
      <c r="G210" s="352">
        <f>'16歳以上記録入力'!K41</f>
        <v>0</v>
      </c>
      <c r="H210" s="349" t="str">
        <f>'16歳以上記録入力'!M41</f>
        <v>-</v>
      </c>
      <c r="I210" s="352">
        <f>'16歳以上記録入力'!R41</f>
        <v>0</v>
      </c>
      <c r="J210" s="349" t="str">
        <f>'16歳以上記録入力'!T41</f>
        <v>-</v>
      </c>
      <c r="K210" s="442">
        <f>'16歳以上記録入力'!U41</f>
        <v>0</v>
      </c>
      <c r="L210" s="442"/>
      <c r="M210" s="349" t="str">
        <f>'16歳以上記録入力'!W41</f>
        <v>-</v>
      </c>
      <c r="N210" s="11" t="str">
        <f>IF('16歳以上記録入力'!AA41="","",VLOOKUP($B210,'16歳以上記録入力'!$B$8:$AC$57,26,FALSE()))</f>
        <v>-</v>
      </c>
      <c r="O210" s="11" t="str">
        <f>IF('16歳以上記録入力'!AB41="","",VLOOKUP($B210,'16歳以上記録入力'!$B$8:$AC$57,27,FALSE()))</f>
        <v>-</v>
      </c>
      <c r="P210" s="357" t="str">
        <f>IF('16歳以上記録入力'!AC41="","",VLOOKUP($B210,'16歳以上記録入力'!$B$8:$AC$57,25,FALSE()))</f>
        <v/>
      </c>
      <c r="R210" s="358">
        <f>'16歳以上記録入力'!Y41</f>
        <v>0</v>
      </c>
    </row>
    <row r="211" spans="1:18">
      <c r="A211" s="372">
        <f>'16歳以上記録入力'!A42</f>
        <v>35</v>
      </c>
      <c r="B211" s="349" t="str">
        <f>'16歳以上記録入力'!B42</f>
        <v>M35</v>
      </c>
      <c r="C211" s="349" t="str">
        <f>'16歳以上記録入力'!C42</f>
        <v>男</v>
      </c>
      <c r="D211" s="349" t="str">
        <f>'16歳以上記録入力'!E42</f>
        <v/>
      </c>
      <c r="E211" s="356">
        <f>'16歳以上記録入力'!F42</f>
        <v>127</v>
      </c>
      <c r="F211" s="349">
        <f>'16歳以上記録入力'!X42</f>
        <v>0</v>
      </c>
      <c r="G211" s="352">
        <f>'16歳以上記録入力'!K42</f>
        <v>0</v>
      </c>
      <c r="H211" s="349" t="str">
        <f>'16歳以上記録入力'!M42</f>
        <v>-</v>
      </c>
      <c r="I211" s="352">
        <f>'16歳以上記録入力'!R42</f>
        <v>0</v>
      </c>
      <c r="J211" s="349" t="str">
        <f>'16歳以上記録入力'!T42</f>
        <v>-</v>
      </c>
      <c r="K211" s="442">
        <f>'16歳以上記録入力'!U42</f>
        <v>0</v>
      </c>
      <c r="L211" s="442"/>
      <c r="M211" s="349" t="str">
        <f>'16歳以上記録入力'!W42</f>
        <v>-</v>
      </c>
      <c r="N211" s="11" t="str">
        <f>IF('16歳以上記録入力'!AA42="","",VLOOKUP($B211,'16歳以上記録入力'!$B$8:$AC$57,26,FALSE()))</f>
        <v>-</v>
      </c>
      <c r="O211" s="11" t="str">
        <f>IF('16歳以上記録入力'!AB42="","",VLOOKUP($B211,'16歳以上記録入力'!$B$8:$AC$57,27,FALSE()))</f>
        <v>-</v>
      </c>
      <c r="P211" s="357" t="str">
        <f>IF('16歳以上記録入力'!AC42="","",VLOOKUP($B211,'16歳以上記録入力'!$B$8:$AC$57,25,FALSE()))</f>
        <v/>
      </c>
      <c r="R211" s="358">
        <f>'16歳以上記録入力'!Y42</f>
        <v>0</v>
      </c>
    </row>
    <row r="212" spans="1:18">
      <c r="A212" s="372">
        <f>'16歳以上記録入力'!A43</f>
        <v>36</v>
      </c>
      <c r="B212" s="349" t="str">
        <f>'16歳以上記録入力'!B43</f>
        <v>M36</v>
      </c>
      <c r="C212" s="349" t="str">
        <f>'16歳以上記録入力'!C43</f>
        <v>男</v>
      </c>
      <c r="D212" s="349" t="str">
        <f>'16歳以上記録入力'!E43</f>
        <v/>
      </c>
      <c r="E212" s="356">
        <f>'16歳以上記録入力'!F43</f>
        <v>127</v>
      </c>
      <c r="F212" s="349">
        <f>'16歳以上記録入力'!X43</f>
        <v>0</v>
      </c>
      <c r="G212" s="352">
        <f>'16歳以上記録入力'!K43</f>
        <v>0</v>
      </c>
      <c r="H212" s="349" t="str">
        <f>'16歳以上記録入力'!M43</f>
        <v>-</v>
      </c>
      <c r="I212" s="352">
        <f>'16歳以上記録入力'!R43</f>
        <v>0</v>
      </c>
      <c r="J212" s="349" t="str">
        <f>'16歳以上記録入力'!T43</f>
        <v>-</v>
      </c>
      <c r="K212" s="442">
        <f>'16歳以上記録入力'!U43</f>
        <v>0</v>
      </c>
      <c r="L212" s="442"/>
      <c r="M212" s="349" t="str">
        <f>'16歳以上記録入力'!W43</f>
        <v>-</v>
      </c>
      <c r="N212" s="11" t="str">
        <f>IF('16歳以上記録入力'!AA43="","",VLOOKUP($B212,'16歳以上記録入力'!$B$8:$AC$57,26,FALSE()))</f>
        <v>-</v>
      </c>
      <c r="O212" s="11" t="str">
        <f>IF('16歳以上記録入力'!AB43="","",VLOOKUP($B212,'16歳以上記録入力'!$B$8:$AC$57,27,FALSE()))</f>
        <v>-</v>
      </c>
      <c r="P212" s="357" t="str">
        <f>IF('16歳以上記録入力'!AC43="","",VLOOKUP($B212,'16歳以上記録入力'!$B$8:$AC$57,25,FALSE()))</f>
        <v/>
      </c>
      <c r="R212" s="358">
        <f>'16歳以上記録入力'!Y43</f>
        <v>0</v>
      </c>
    </row>
    <row r="213" spans="1:18">
      <c r="A213" s="372">
        <f>'16歳以上記録入力'!A44</f>
        <v>37</v>
      </c>
      <c r="B213" s="349" t="str">
        <f>'16歳以上記録入力'!B44</f>
        <v>M37</v>
      </c>
      <c r="C213" s="349" t="str">
        <f>'16歳以上記録入力'!C44</f>
        <v>男</v>
      </c>
      <c r="D213" s="349" t="str">
        <f>'16歳以上記録入力'!E44</f>
        <v/>
      </c>
      <c r="E213" s="356">
        <f>'16歳以上記録入力'!F44</f>
        <v>127</v>
      </c>
      <c r="F213" s="349">
        <f>'16歳以上記録入力'!X44</f>
        <v>0</v>
      </c>
      <c r="G213" s="352">
        <f>'16歳以上記録入力'!K44</f>
        <v>0</v>
      </c>
      <c r="H213" s="349" t="str">
        <f>'16歳以上記録入力'!M44</f>
        <v>-</v>
      </c>
      <c r="I213" s="352">
        <f>'16歳以上記録入力'!R44</f>
        <v>0</v>
      </c>
      <c r="J213" s="349" t="str">
        <f>'16歳以上記録入力'!T44</f>
        <v>-</v>
      </c>
      <c r="K213" s="442">
        <f>'16歳以上記録入力'!U44</f>
        <v>0</v>
      </c>
      <c r="L213" s="442"/>
      <c r="M213" s="349" t="str">
        <f>'16歳以上記録入力'!W44</f>
        <v>-</v>
      </c>
      <c r="N213" s="11" t="str">
        <f>IF('16歳以上記録入力'!AA44="","",VLOOKUP($B213,'16歳以上記録入力'!$B$8:$AC$57,26,FALSE()))</f>
        <v>-</v>
      </c>
      <c r="O213" s="11" t="str">
        <f>IF('16歳以上記録入力'!AB44="","",VLOOKUP($B213,'16歳以上記録入力'!$B$8:$AC$57,27,FALSE()))</f>
        <v>-</v>
      </c>
      <c r="P213" s="357" t="str">
        <f>IF('16歳以上記録入力'!AC44="","",VLOOKUP($B213,'16歳以上記録入力'!$B$8:$AC$57,25,FALSE()))</f>
        <v/>
      </c>
      <c r="R213" s="358">
        <f>'16歳以上記録入力'!Y44</f>
        <v>0</v>
      </c>
    </row>
    <row r="214" spans="1:18">
      <c r="A214" s="372">
        <f>'16歳以上記録入力'!A45</f>
        <v>38</v>
      </c>
      <c r="B214" s="349" t="str">
        <f>'16歳以上記録入力'!B45</f>
        <v>M38</v>
      </c>
      <c r="C214" s="349" t="str">
        <f>'16歳以上記録入力'!C45</f>
        <v>男</v>
      </c>
      <c r="D214" s="349" t="str">
        <f>'16歳以上記録入力'!E45</f>
        <v/>
      </c>
      <c r="E214" s="356">
        <f>'16歳以上記録入力'!F45</f>
        <v>127</v>
      </c>
      <c r="F214" s="349">
        <f>'16歳以上記録入力'!X45</f>
        <v>0</v>
      </c>
      <c r="G214" s="352">
        <f>'16歳以上記録入力'!K45</f>
        <v>0</v>
      </c>
      <c r="H214" s="349" t="str">
        <f>'16歳以上記録入力'!M45</f>
        <v>-</v>
      </c>
      <c r="I214" s="352">
        <f>'16歳以上記録入力'!R45</f>
        <v>0</v>
      </c>
      <c r="J214" s="349" t="str">
        <f>'16歳以上記録入力'!T45</f>
        <v>-</v>
      </c>
      <c r="K214" s="442">
        <f>'16歳以上記録入力'!U45</f>
        <v>0</v>
      </c>
      <c r="L214" s="442"/>
      <c r="M214" s="349" t="str">
        <f>'16歳以上記録入力'!W45</f>
        <v>-</v>
      </c>
      <c r="N214" s="11" t="str">
        <f>IF('16歳以上記録入力'!AA45="","",VLOOKUP($B214,'16歳以上記録入力'!$B$8:$AC$57,26,FALSE()))</f>
        <v>-</v>
      </c>
      <c r="O214" s="11" t="str">
        <f>IF('16歳以上記録入力'!AB45="","",VLOOKUP($B214,'16歳以上記録入力'!$B$8:$AC$57,27,FALSE()))</f>
        <v>-</v>
      </c>
      <c r="P214" s="357" t="str">
        <f>IF('16歳以上記録入力'!AC45="","",VLOOKUP($B214,'16歳以上記録入力'!$B$8:$AC$57,25,FALSE()))</f>
        <v/>
      </c>
      <c r="R214" s="358">
        <f>'16歳以上記録入力'!Y45</f>
        <v>0</v>
      </c>
    </row>
    <row r="215" spans="1:18">
      <c r="A215" s="372">
        <f>'16歳以上記録入力'!A46</f>
        <v>39</v>
      </c>
      <c r="B215" s="349" t="str">
        <f>'16歳以上記録入力'!B46</f>
        <v>M39</v>
      </c>
      <c r="C215" s="349" t="str">
        <f>'16歳以上記録入力'!C46</f>
        <v>男</v>
      </c>
      <c r="D215" s="349" t="str">
        <f>'16歳以上記録入力'!E46</f>
        <v/>
      </c>
      <c r="E215" s="356">
        <f>'16歳以上記録入力'!F46</f>
        <v>127</v>
      </c>
      <c r="F215" s="349">
        <f>'16歳以上記録入力'!X46</f>
        <v>0</v>
      </c>
      <c r="G215" s="352">
        <f>'16歳以上記録入力'!K46</f>
        <v>0</v>
      </c>
      <c r="H215" s="349" t="str">
        <f>'16歳以上記録入力'!M46</f>
        <v>-</v>
      </c>
      <c r="I215" s="352">
        <f>'16歳以上記録入力'!R46</f>
        <v>0</v>
      </c>
      <c r="J215" s="349" t="str">
        <f>'16歳以上記録入力'!T46</f>
        <v>-</v>
      </c>
      <c r="K215" s="442">
        <f>'16歳以上記録入力'!U46</f>
        <v>0</v>
      </c>
      <c r="L215" s="442"/>
      <c r="M215" s="349" t="str">
        <f>'16歳以上記録入力'!W46</f>
        <v>-</v>
      </c>
      <c r="N215" s="11" t="str">
        <f>IF('16歳以上記録入力'!AA46="","",VLOOKUP($B215,'16歳以上記録入力'!$B$8:$AC$57,26,FALSE()))</f>
        <v>-</v>
      </c>
      <c r="O215" s="11" t="str">
        <f>IF('16歳以上記録入力'!AB46="","",VLOOKUP($B215,'16歳以上記録入力'!$B$8:$AC$57,27,FALSE()))</f>
        <v>-</v>
      </c>
      <c r="P215" s="357" t="str">
        <f>IF('16歳以上記録入力'!AC46="","",VLOOKUP($B215,'16歳以上記録入力'!$B$8:$AC$57,25,FALSE()))</f>
        <v/>
      </c>
      <c r="R215" s="358">
        <f>'16歳以上記録入力'!Y46</f>
        <v>0</v>
      </c>
    </row>
    <row r="216" spans="1:18">
      <c r="A216" s="372">
        <f>'16歳以上記録入力'!A47</f>
        <v>40</v>
      </c>
      <c r="B216" s="349" t="str">
        <f>'16歳以上記録入力'!B47</f>
        <v>M40</v>
      </c>
      <c r="C216" s="349" t="str">
        <f>'16歳以上記録入力'!C47</f>
        <v>男</v>
      </c>
      <c r="D216" s="349" t="str">
        <f>'16歳以上記録入力'!E47</f>
        <v/>
      </c>
      <c r="E216" s="356">
        <f>'16歳以上記録入力'!F47</f>
        <v>127</v>
      </c>
      <c r="F216" s="349">
        <f>'16歳以上記録入力'!X47</f>
        <v>0</v>
      </c>
      <c r="G216" s="352">
        <f>'16歳以上記録入力'!K47</f>
        <v>0</v>
      </c>
      <c r="H216" s="349" t="str">
        <f>'16歳以上記録入力'!M47</f>
        <v>-</v>
      </c>
      <c r="I216" s="352">
        <f>'16歳以上記録入力'!R47</f>
        <v>0</v>
      </c>
      <c r="J216" s="349" t="str">
        <f>'16歳以上記録入力'!T47</f>
        <v>-</v>
      </c>
      <c r="K216" s="442">
        <f>'16歳以上記録入力'!U47</f>
        <v>0</v>
      </c>
      <c r="L216" s="442"/>
      <c r="M216" s="349" t="str">
        <f>'16歳以上記録入力'!W47</f>
        <v>-</v>
      </c>
      <c r="N216" s="11" t="str">
        <f>IF('16歳以上記録入力'!AA47="","",VLOOKUP($B216,'16歳以上記録入力'!$B$8:$AC$57,26,FALSE()))</f>
        <v>-</v>
      </c>
      <c r="O216" s="11" t="str">
        <f>IF('16歳以上記録入力'!AB47="","",VLOOKUP($B216,'16歳以上記録入力'!$B$8:$AC$57,27,FALSE()))</f>
        <v>-</v>
      </c>
      <c r="P216" s="357" t="str">
        <f>IF('16歳以上記録入力'!AC47="","",VLOOKUP($B216,'16歳以上記録入力'!$B$8:$AC$57,25,FALSE()))</f>
        <v/>
      </c>
      <c r="R216" s="358">
        <f>'16歳以上記録入力'!Y47</f>
        <v>0</v>
      </c>
    </row>
    <row r="217" spans="1:18">
      <c r="A217" s="372">
        <f>'16歳以上記録入力'!A48</f>
        <v>41</v>
      </c>
      <c r="B217" s="349" t="str">
        <f>'16歳以上記録入力'!B48</f>
        <v>M41</v>
      </c>
      <c r="C217" s="349" t="str">
        <f>'16歳以上記録入力'!C48</f>
        <v>男</v>
      </c>
      <c r="D217" s="349" t="str">
        <f>'16歳以上記録入力'!E48</f>
        <v/>
      </c>
      <c r="E217" s="356">
        <f>'16歳以上記録入力'!F48</f>
        <v>127</v>
      </c>
      <c r="F217" s="349">
        <f>'16歳以上記録入力'!X48</f>
        <v>0</v>
      </c>
      <c r="G217" s="352">
        <f>'16歳以上記録入力'!K48</f>
        <v>0</v>
      </c>
      <c r="H217" s="349" t="str">
        <f>'16歳以上記録入力'!M48</f>
        <v>-</v>
      </c>
      <c r="I217" s="352">
        <f>'16歳以上記録入力'!R48</f>
        <v>0</v>
      </c>
      <c r="J217" s="349" t="str">
        <f>'16歳以上記録入力'!T48</f>
        <v>-</v>
      </c>
      <c r="K217" s="442">
        <f>'16歳以上記録入力'!U48</f>
        <v>0</v>
      </c>
      <c r="L217" s="442"/>
      <c r="M217" s="349" t="str">
        <f>'16歳以上記録入力'!W48</f>
        <v>-</v>
      </c>
      <c r="N217" s="11" t="str">
        <f>IF('16歳以上記録入力'!AA48="","",VLOOKUP($B217,'16歳以上記録入力'!$B$8:$AC$57,26,FALSE()))</f>
        <v>-</v>
      </c>
      <c r="O217" s="11" t="str">
        <f>IF('16歳以上記録入力'!AB48="","",VLOOKUP($B217,'16歳以上記録入力'!$B$8:$AC$57,27,FALSE()))</f>
        <v>-</v>
      </c>
      <c r="P217" s="357" t="str">
        <f>IF('16歳以上記録入力'!AC48="","",VLOOKUP($B217,'16歳以上記録入力'!$B$8:$AC$57,25,FALSE()))</f>
        <v/>
      </c>
      <c r="R217" s="358">
        <f>'16歳以上記録入力'!Y48</f>
        <v>0</v>
      </c>
    </row>
    <row r="218" spans="1:18">
      <c r="A218" s="372">
        <f>'16歳以上記録入力'!A49</f>
        <v>42</v>
      </c>
      <c r="B218" s="349" t="str">
        <f>'16歳以上記録入力'!B49</f>
        <v>M42</v>
      </c>
      <c r="C218" s="349" t="str">
        <f>'16歳以上記録入力'!C49</f>
        <v>男</v>
      </c>
      <c r="D218" s="349" t="str">
        <f>'16歳以上記録入力'!E49</f>
        <v/>
      </c>
      <c r="E218" s="356">
        <f>'16歳以上記録入力'!F49</f>
        <v>127</v>
      </c>
      <c r="F218" s="349">
        <f>'16歳以上記録入力'!X49</f>
        <v>0</v>
      </c>
      <c r="G218" s="352">
        <f>'16歳以上記録入力'!K49</f>
        <v>0</v>
      </c>
      <c r="H218" s="349" t="str">
        <f>'16歳以上記録入力'!M49</f>
        <v>-</v>
      </c>
      <c r="I218" s="352">
        <f>'16歳以上記録入力'!R49</f>
        <v>0</v>
      </c>
      <c r="J218" s="349" t="str">
        <f>'16歳以上記録入力'!T49</f>
        <v>-</v>
      </c>
      <c r="K218" s="442">
        <f>'16歳以上記録入力'!U49</f>
        <v>0</v>
      </c>
      <c r="L218" s="442"/>
      <c r="M218" s="349" t="str">
        <f>'16歳以上記録入力'!W49</f>
        <v>-</v>
      </c>
      <c r="N218" s="11" t="str">
        <f>IF('16歳以上記録入力'!AA49="","",VLOOKUP($B218,'16歳以上記録入力'!$B$8:$AC$57,26,FALSE()))</f>
        <v>-</v>
      </c>
      <c r="O218" s="11" t="str">
        <f>IF('16歳以上記録入力'!AB49="","",VLOOKUP($B218,'16歳以上記録入力'!$B$8:$AC$57,27,FALSE()))</f>
        <v>-</v>
      </c>
      <c r="P218" s="357" t="str">
        <f>IF('16歳以上記録入力'!AC49="","",VLOOKUP($B218,'16歳以上記録入力'!$B$8:$AC$57,25,FALSE()))</f>
        <v/>
      </c>
      <c r="R218" s="358">
        <f>'16歳以上記録入力'!Y49</f>
        <v>0</v>
      </c>
    </row>
    <row r="219" spans="1:18">
      <c r="A219" s="372">
        <f>'16歳以上記録入力'!A50</f>
        <v>43</v>
      </c>
      <c r="B219" s="349" t="str">
        <f>'16歳以上記録入力'!B50</f>
        <v>M43</v>
      </c>
      <c r="C219" s="349" t="str">
        <f>'16歳以上記録入力'!C50</f>
        <v>男</v>
      </c>
      <c r="D219" s="349" t="str">
        <f>'16歳以上記録入力'!E50</f>
        <v/>
      </c>
      <c r="E219" s="356">
        <f>'16歳以上記録入力'!F50</f>
        <v>127</v>
      </c>
      <c r="F219" s="349">
        <f>'16歳以上記録入力'!X50</f>
        <v>0</v>
      </c>
      <c r="G219" s="352">
        <f>'16歳以上記録入力'!K50</f>
        <v>0</v>
      </c>
      <c r="H219" s="349" t="str">
        <f>'16歳以上記録入力'!M50</f>
        <v>-</v>
      </c>
      <c r="I219" s="352">
        <f>'16歳以上記録入力'!R50</f>
        <v>0</v>
      </c>
      <c r="J219" s="349" t="str">
        <f>'16歳以上記録入力'!T50</f>
        <v>-</v>
      </c>
      <c r="K219" s="442">
        <f>'16歳以上記録入力'!U50</f>
        <v>0</v>
      </c>
      <c r="L219" s="442"/>
      <c r="M219" s="349" t="str">
        <f>'16歳以上記録入力'!W50</f>
        <v>-</v>
      </c>
      <c r="N219" s="11" t="str">
        <f>IF('16歳以上記録入力'!AA50="","",VLOOKUP($B219,'16歳以上記録入力'!$B$8:$AC$57,26,FALSE()))</f>
        <v>-</v>
      </c>
      <c r="O219" s="11" t="str">
        <f>IF('16歳以上記録入力'!AB50="","",VLOOKUP($B219,'16歳以上記録入力'!$B$8:$AC$57,27,FALSE()))</f>
        <v>-</v>
      </c>
      <c r="P219" s="357" t="str">
        <f>IF('16歳以上記録入力'!AC50="","",VLOOKUP($B219,'16歳以上記録入力'!$B$8:$AC$57,25,FALSE()))</f>
        <v/>
      </c>
      <c r="R219" s="358">
        <f>'16歳以上記録入力'!Y50</f>
        <v>0</v>
      </c>
    </row>
    <row r="220" spans="1:18">
      <c r="A220" s="372">
        <f>'16歳以上記録入力'!A51</f>
        <v>44</v>
      </c>
      <c r="B220" s="349" t="str">
        <f>'16歳以上記録入力'!B51</f>
        <v>M44</v>
      </c>
      <c r="C220" s="349" t="str">
        <f>'16歳以上記録入力'!C51</f>
        <v>男</v>
      </c>
      <c r="D220" s="349" t="str">
        <f>'16歳以上記録入力'!E51</f>
        <v/>
      </c>
      <c r="E220" s="356">
        <f>'16歳以上記録入力'!F51</f>
        <v>127</v>
      </c>
      <c r="F220" s="349">
        <f>'16歳以上記録入力'!X51</f>
        <v>0</v>
      </c>
      <c r="G220" s="352">
        <f>'16歳以上記録入力'!K51</f>
        <v>0</v>
      </c>
      <c r="H220" s="349" t="str">
        <f>'16歳以上記録入力'!M51</f>
        <v>-</v>
      </c>
      <c r="I220" s="352">
        <f>'16歳以上記録入力'!R51</f>
        <v>0</v>
      </c>
      <c r="J220" s="349" t="str">
        <f>'16歳以上記録入力'!T51</f>
        <v>-</v>
      </c>
      <c r="K220" s="442">
        <f>'16歳以上記録入力'!U51</f>
        <v>0</v>
      </c>
      <c r="L220" s="442"/>
      <c r="M220" s="349" t="str">
        <f>'16歳以上記録入力'!W51</f>
        <v>-</v>
      </c>
      <c r="N220" s="11" t="str">
        <f>IF('16歳以上記録入力'!AA51="","",VLOOKUP($B220,'16歳以上記録入力'!$B$8:$AC$57,26,FALSE()))</f>
        <v>-</v>
      </c>
      <c r="O220" s="11" t="str">
        <f>IF('16歳以上記録入力'!AB51="","",VLOOKUP($B220,'16歳以上記録入力'!$B$8:$AC$57,27,FALSE()))</f>
        <v>-</v>
      </c>
      <c r="P220" s="357" t="str">
        <f>IF('16歳以上記録入力'!AC51="","",VLOOKUP($B220,'16歳以上記録入力'!$B$8:$AC$57,25,FALSE()))</f>
        <v/>
      </c>
      <c r="R220" s="358">
        <f>'16歳以上記録入力'!Y51</f>
        <v>0</v>
      </c>
    </row>
    <row r="221" spans="1:18">
      <c r="A221" s="372">
        <f>'16歳以上記録入力'!A52</f>
        <v>45</v>
      </c>
      <c r="B221" s="349" t="str">
        <f>'16歳以上記録入力'!B52</f>
        <v>M45</v>
      </c>
      <c r="C221" s="349" t="str">
        <f>'16歳以上記録入力'!C52</f>
        <v>男</v>
      </c>
      <c r="D221" s="349" t="str">
        <f>'16歳以上記録入力'!E52</f>
        <v/>
      </c>
      <c r="E221" s="356">
        <f>'16歳以上記録入力'!F52</f>
        <v>127</v>
      </c>
      <c r="F221" s="349">
        <f>'16歳以上記録入力'!X52</f>
        <v>0</v>
      </c>
      <c r="G221" s="352">
        <f>'16歳以上記録入力'!K52</f>
        <v>0</v>
      </c>
      <c r="H221" s="349" t="str">
        <f>'16歳以上記録入力'!M52</f>
        <v>-</v>
      </c>
      <c r="I221" s="352">
        <f>'16歳以上記録入力'!R52</f>
        <v>0</v>
      </c>
      <c r="J221" s="349" t="str">
        <f>'16歳以上記録入力'!T52</f>
        <v>-</v>
      </c>
      <c r="K221" s="442">
        <f>'16歳以上記録入力'!U52</f>
        <v>0</v>
      </c>
      <c r="L221" s="442"/>
      <c r="M221" s="349" t="str">
        <f>'16歳以上記録入力'!W52</f>
        <v>-</v>
      </c>
      <c r="N221" s="11" t="str">
        <f>IF('16歳以上記録入力'!AA52="","",VLOOKUP($B221,'16歳以上記録入力'!$B$8:$AC$57,26,FALSE()))</f>
        <v>-</v>
      </c>
      <c r="O221" s="11" t="str">
        <f>IF('16歳以上記録入力'!AB52="","",VLOOKUP($B221,'16歳以上記録入力'!$B$8:$AC$57,27,FALSE()))</f>
        <v>-</v>
      </c>
      <c r="P221" s="357" t="str">
        <f>IF('16歳以上記録入力'!AC52="","",VLOOKUP($B221,'16歳以上記録入力'!$B$8:$AC$57,25,FALSE()))</f>
        <v/>
      </c>
      <c r="R221" s="358">
        <f>'16歳以上記録入力'!Y52</f>
        <v>0</v>
      </c>
    </row>
    <row r="222" spans="1:18">
      <c r="A222" s="372">
        <f>'16歳以上記録入力'!A53</f>
        <v>46</v>
      </c>
      <c r="B222" s="349" t="str">
        <f>'16歳以上記録入力'!B53</f>
        <v>M46</v>
      </c>
      <c r="C222" s="349" t="str">
        <f>'16歳以上記録入力'!C53</f>
        <v>男</v>
      </c>
      <c r="D222" s="349" t="str">
        <f>'16歳以上記録入力'!E53</f>
        <v/>
      </c>
      <c r="E222" s="356">
        <f>'16歳以上記録入力'!F53</f>
        <v>127</v>
      </c>
      <c r="F222" s="349">
        <f>'16歳以上記録入力'!X53</f>
        <v>0</v>
      </c>
      <c r="G222" s="352">
        <f>'16歳以上記録入力'!K53</f>
        <v>0</v>
      </c>
      <c r="H222" s="349" t="str">
        <f>'16歳以上記録入力'!M53</f>
        <v>-</v>
      </c>
      <c r="I222" s="352">
        <f>'16歳以上記録入力'!R53</f>
        <v>0</v>
      </c>
      <c r="J222" s="349" t="str">
        <f>'16歳以上記録入力'!T53</f>
        <v>-</v>
      </c>
      <c r="K222" s="442">
        <f>'16歳以上記録入力'!U53</f>
        <v>0</v>
      </c>
      <c r="L222" s="442"/>
      <c r="M222" s="349" t="str">
        <f>'16歳以上記録入力'!W53</f>
        <v>-</v>
      </c>
      <c r="N222" s="11" t="str">
        <f>IF('16歳以上記録入力'!AA53="","",VLOOKUP($B222,'16歳以上記録入力'!$B$8:$AC$57,26,FALSE()))</f>
        <v>-</v>
      </c>
      <c r="O222" s="11" t="str">
        <f>IF('16歳以上記録入力'!AB53="","",VLOOKUP($B222,'16歳以上記録入力'!$B$8:$AC$57,27,FALSE()))</f>
        <v>-</v>
      </c>
      <c r="P222" s="357" t="str">
        <f>IF('16歳以上記録入力'!AC53="","",VLOOKUP($B222,'16歳以上記録入力'!$B$8:$AC$57,25,FALSE()))</f>
        <v/>
      </c>
      <c r="R222" s="358">
        <f>'16歳以上記録入力'!Y53</f>
        <v>0</v>
      </c>
    </row>
    <row r="223" spans="1:18">
      <c r="A223" s="372">
        <f>'16歳以上記録入力'!A54</f>
        <v>47</v>
      </c>
      <c r="B223" s="349" t="str">
        <f>'16歳以上記録入力'!B54</f>
        <v>M47</v>
      </c>
      <c r="C223" s="349" t="str">
        <f>'16歳以上記録入力'!C54</f>
        <v>男</v>
      </c>
      <c r="D223" s="349" t="str">
        <f>'16歳以上記録入力'!E54</f>
        <v/>
      </c>
      <c r="E223" s="356">
        <f>'16歳以上記録入力'!F54</f>
        <v>127</v>
      </c>
      <c r="F223" s="349">
        <f>'16歳以上記録入力'!X54</f>
        <v>0</v>
      </c>
      <c r="G223" s="352">
        <f>'16歳以上記録入力'!K54</f>
        <v>0</v>
      </c>
      <c r="H223" s="349" t="str">
        <f>'16歳以上記録入力'!M54</f>
        <v>-</v>
      </c>
      <c r="I223" s="352">
        <f>'16歳以上記録入力'!R54</f>
        <v>0</v>
      </c>
      <c r="J223" s="349" t="str">
        <f>'16歳以上記録入力'!T54</f>
        <v>-</v>
      </c>
      <c r="K223" s="442">
        <f>'16歳以上記録入力'!U54</f>
        <v>0</v>
      </c>
      <c r="L223" s="442"/>
      <c r="M223" s="349" t="str">
        <f>'16歳以上記録入力'!W54</f>
        <v>-</v>
      </c>
      <c r="N223" s="11" t="str">
        <f>IF('16歳以上記録入力'!AA54="","",VLOOKUP($B223,'16歳以上記録入力'!$B$8:$AC$57,26,FALSE()))</f>
        <v>-</v>
      </c>
      <c r="O223" s="11" t="str">
        <f>IF('16歳以上記録入力'!AB54="","",VLOOKUP($B223,'16歳以上記録入力'!$B$8:$AC$57,27,FALSE()))</f>
        <v>-</v>
      </c>
      <c r="P223" s="357" t="str">
        <f>IF('16歳以上記録入力'!AC54="","",VLOOKUP($B223,'16歳以上記録入力'!$B$8:$AC$57,25,FALSE()))</f>
        <v/>
      </c>
      <c r="R223" s="358">
        <f>'16歳以上記録入力'!Y54</f>
        <v>0</v>
      </c>
    </row>
    <row r="224" spans="1:18">
      <c r="A224" s="372">
        <f>'16歳以上記録入力'!A55</f>
        <v>48</v>
      </c>
      <c r="B224" s="349" t="str">
        <f>'16歳以上記録入力'!B55</f>
        <v>M48</v>
      </c>
      <c r="C224" s="349" t="str">
        <f>'16歳以上記録入力'!C55</f>
        <v>男</v>
      </c>
      <c r="D224" s="349" t="str">
        <f>'16歳以上記録入力'!E55</f>
        <v/>
      </c>
      <c r="E224" s="356">
        <f>'16歳以上記録入力'!F55</f>
        <v>127</v>
      </c>
      <c r="F224" s="349">
        <f>'16歳以上記録入力'!X55</f>
        <v>0</v>
      </c>
      <c r="G224" s="352">
        <f>'16歳以上記録入力'!K55</f>
        <v>0</v>
      </c>
      <c r="H224" s="349" t="str">
        <f>'16歳以上記録入力'!M55</f>
        <v>-</v>
      </c>
      <c r="I224" s="352">
        <f>'16歳以上記録入力'!R55</f>
        <v>0</v>
      </c>
      <c r="J224" s="349" t="str">
        <f>'16歳以上記録入力'!T55</f>
        <v>-</v>
      </c>
      <c r="K224" s="442">
        <f>'16歳以上記録入力'!U55</f>
        <v>0</v>
      </c>
      <c r="L224" s="442"/>
      <c r="M224" s="349" t="str">
        <f>'16歳以上記録入力'!W55</f>
        <v>-</v>
      </c>
      <c r="N224" s="11" t="str">
        <f>IF('16歳以上記録入力'!AA55="","",VLOOKUP($B224,'16歳以上記録入力'!$B$8:$AC$57,26,FALSE()))</f>
        <v>-</v>
      </c>
      <c r="O224" s="11" t="str">
        <f>IF('16歳以上記録入力'!AB55="","",VLOOKUP($B224,'16歳以上記録入力'!$B$8:$AC$57,27,FALSE()))</f>
        <v>-</v>
      </c>
      <c r="P224" s="357" t="str">
        <f>IF('16歳以上記録入力'!AC55="","",VLOOKUP($B224,'16歳以上記録入力'!$B$8:$AC$57,25,FALSE()))</f>
        <v/>
      </c>
      <c r="R224" s="358">
        <f>'16歳以上記録入力'!Y55</f>
        <v>0</v>
      </c>
    </row>
    <row r="225" spans="1:18">
      <c r="A225" s="372">
        <f>'16歳以上記録入力'!A56</f>
        <v>49</v>
      </c>
      <c r="B225" s="349" t="str">
        <f>'16歳以上記録入力'!B56</f>
        <v>M49</v>
      </c>
      <c r="C225" s="349" t="str">
        <f>'16歳以上記録入力'!C56</f>
        <v>男</v>
      </c>
      <c r="D225" s="349" t="str">
        <f>'16歳以上記録入力'!E56</f>
        <v/>
      </c>
      <c r="E225" s="356">
        <f>'16歳以上記録入力'!F56</f>
        <v>127</v>
      </c>
      <c r="F225" s="349">
        <f>'16歳以上記録入力'!X56</f>
        <v>0</v>
      </c>
      <c r="G225" s="352">
        <f>'16歳以上記録入力'!K56</f>
        <v>0</v>
      </c>
      <c r="H225" s="349" t="str">
        <f>'16歳以上記録入力'!M56</f>
        <v>-</v>
      </c>
      <c r="I225" s="352">
        <f>'16歳以上記録入力'!R56</f>
        <v>0</v>
      </c>
      <c r="J225" s="349" t="str">
        <f>'16歳以上記録入力'!T56</f>
        <v>-</v>
      </c>
      <c r="K225" s="442">
        <f>'16歳以上記録入力'!U56</f>
        <v>0</v>
      </c>
      <c r="L225" s="442"/>
      <c r="M225" s="349" t="str">
        <f>'16歳以上記録入力'!W56</f>
        <v>-</v>
      </c>
      <c r="N225" s="11" t="str">
        <f>IF('16歳以上記録入力'!AA56="","",VLOOKUP($B225,'16歳以上記録入力'!$B$8:$AC$57,26,FALSE()))</f>
        <v>-</v>
      </c>
      <c r="O225" s="11" t="str">
        <f>IF('16歳以上記録入力'!AB56="","",VLOOKUP($B225,'16歳以上記録入力'!$B$8:$AC$57,27,FALSE()))</f>
        <v>-</v>
      </c>
      <c r="P225" s="357" t="str">
        <f>IF('16歳以上記録入力'!AC56="","",VLOOKUP($B225,'16歳以上記録入力'!$B$8:$AC$57,25,FALSE()))</f>
        <v/>
      </c>
      <c r="R225" s="358">
        <f>'16歳以上記録入力'!Y56</f>
        <v>0</v>
      </c>
    </row>
    <row r="226" spans="1:18">
      <c r="A226" s="372">
        <f>'16歳以上記録入力'!A57</f>
        <v>50</v>
      </c>
      <c r="B226" s="349" t="str">
        <f>'16歳以上記録入力'!B57</f>
        <v>M50</v>
      </c>
      <c r="C226" s="349" t="str">
        <f>'16歳以上記録入力'!C57</f>
        <v>男</v>
      </c>
      <c r="D226" s="349" t="str">
        <f>'16歳以上記録入力'!E57</f>
        <v/>
      </c>
      <c r="E226" s="356">
        <f>'16歳以上記録入力'!F57</f>
        <v>127</v>
      </c>
      <c r="F226" s="349">
        <f>'16歳以上記録入力'!X57</f>
        <v>0</v>
      </c>
      <c r="G226" s="352">
        <f>'16歳以上記録入力'!K57</f>
        <v>0</v>
      </c>
      <c r="H226" s="349" t="str">
        <f>'16歳以上記録入力'!M57</f>
        <v>-</v>
      </c>
      <c r="I226" s="352">
        <f>'16歳以上記録入力'!R57</f>
        <v>0</v>
      </c>
      <c r="J226" s="349" t="str">
        <f>'16歳以上記録入力'!T57</f>
        <v>-</v>
      </c>
      <c r="K226" s="442">
        <f>'16歳以上記録入力'!U57</f>
        <v>0</v>
      </c>
      <c r="L226" s="442"/>
      <c r="M226" s="349" t="str">
        <f>'16歳以上記録入力'!W57</f>
        <v>-</v>
      </c>
      <c r="N226" s="11" t="str">
        <f>IF('16歳以上記録入力'!AA57="","",VLOOKUP($B226,'16歳以上記録入力'!$B$8:$AC$57,26,FALSE()))</f>
        <v>-</v>
      </c>
      <c r="O226" s="11" t="str">
        <f>IF('16歳以上記録入力'!AB57="","",VLOOKUP($B226,'16歳以上記録入力'!$B$8:$AC$57,27,FALSE()))</f>
        <v>-</v>
      </c>
      <c r="P226" s="357" t="str">
        <f>IF('16歳以上記録入力'!AC57="","",VLOOKUP($B226,'16歳以上記録入力'!$B$8:$AC$57,25,FALSE()))</f>
        <v/>
      </c>
      <c r="R226" s="358">
        <f>'16歳以上記録入力'!Y57</f>
        <v>0</v>
      </c>
    </row>
    <row r="227" spans="1:18">
      <c r="A227" s="12"/>
      <c r="B227" s="369"/>
      <c r="C227" s="369"/>
      <c r="D227" s="369"/>
      <c r="E227" s="369"/>
      <c r="F227" s="369"/>
      <c r="G227" s="444"/>
      <c r="H227" s="444"/>
      <c r="I227" s="444"/>
      <c r="J227" s="444"/>
      <c r="K227" s="444"/>
      <c r="L227" s="444"/>
      <c r="M227" s="381"/>
      <c r="N227" s="13"/>
      <c r="O227" s="13"/>
      <c r="P227" s="383" t="str">
        <f>IF('16歳以上記録入力'!AC57="","",VLOOKUP(E61,'16歳以上記録入力'!$B$8:$AA$20,23,FALSE()))</f>
        <v/>
      </c>
      <c r="R227" s="362"/>
    </row>
    <row r="228" spans="1:18">
      <c r="C228" s="333"/>
      <c r="D228" s="333"/>
      <c r="N228" s="333"/>
      <c r="P228" s="384"/>
    </row>
    <row r="229" spans="1:18">
      <c r="C229" s="333"/>
      <c r="D229" s="333"/>
      <c r="N229" s="333"/>
      <c r="P229" s="384"/>
    </row>
    <row r="230" spans="1:18">
      <c r="N230" s="333"/>
      <c r="P230" s="385" t="s">
        <v>273</v>
      </c>
    </row>
    <row r="231" spans="1:18" ht="33.75" customHeight="1">
      <c r="G231" s="386"/>
      <c r="H231" s="445" t="s">
        <v>274</v>
      </c>
      <c r="I231" s="445"/>
      <c r="J231" s="446">
        <f>基礎データ!C9</f>
        <v>0</v>
      </c>
      <c r="K231" s="446"/>
      <c r="L231" s="446"/>
      <c r="M231" s="446"/>
      <c r="N231" s="446"/>
      <c r="O231" s="446"/>
    </row>
    <row r="232" spans="1:18" ht="33.75" customHeight="1">
      <c r="G232" s="386"/>
      <c r="H232" s="445" t="s">
        <v>275</v>
      </c>
      <c r="I232" s="445"/>
      <c r="J232" s="446">
        <f>基礎データ!C10</f>
        <v>0</v>
      </c>
      <c r="K232" s="446"/>
      <c r="L232" s="446"/>
      <c r="M232" s="446"/>
      <c r="N232" s="446"/>
      <c r="O232" s="446"/>
    </row>
    <row r="234" spans="1:18">
      <c r="J234" s="447">
        <f>基礎データ!C4</f>
        <v>46388</v>
      </c>
      <c r="K234" s="447"/>
      <c r="L234" s="447"/>
      <c r="M234" s="447"/>
      <c r="N234" s="447"/>
      <c r="O234" s="447"/>
    </row>
  </sheetData>
  <mergeCells count="221">
    <mergeCell ref="H231:I231"/>
    <mergeCell ref="J231:O231"/>
    <mergeCell ref="H232:I232"/>
    <mergeCell ref="J232:O232"/>
    <mergeCell ref="J234:O234"/>
    <mergeCell ref="K221:L221"/>
    <mergeCell ref="K222:L222"/>
    <mergeCell ref="K223:L223"/>
    <mergeCell ref="K224:L224"/>
    <mergeCell ref="K225:L225"/>
    <mergeCell ref="K226:L226"/>
    <mergeCell ref="G227:H227"/>
    <mergeCell ref="I227:J227"/>
    <mergeCell ref="K227:L227"/>
    <mergeCell ref="K212:L212"/>
    <mergeCell ref="K213:L213"/>
    <mergeCell ref="K214:L214"/>
    <mergeCell ref="K215:L215"/>
    <mergeCell ref="K216:L216"/>
    <mergeCell ref="K217:L217"/>
    <mergeCell ref="K218:L218"/>
    <mergeCell ref="K219:L219"/>
    <mergeCell ref="K220:L220"/>
    <mergeCell ref="K203:L203"/>
    <mergeCell ref="K204:L204"/>
    <mergeCell ref="K205:L205"/>
    <mergeCell ref="K206:L206"/>
    <mergeCell ref="K207:L207"/>
    <mergeCell ref="K208:L208"/>
    <mergeCell ref="K209:L209"/>
    <mergeCell ref="K210:L210"/>
    <mergeCell ref="K211:L211"/>
    <mergeCell ref="K194:L194"/>
    <mergeCell ref="K195:L195"/>
    <mergeCell ref="K196:L196"/>
    <mergeCell ref="K197:L197"/>
    <mergeCell ref="K198:L198"/>
    <mergeCell ref="K199:L199"/>
    <mergeCell ref="K200:L200"/>
    <mergeCell ref="K201:L201"/>
    <mergeCell ref="K202:L202"/>
    <mergeCell ref="K185:L185"/>
    <mergeCell ref="K186:L186"/>
    <mergeCell ref="K187:L187"/>
    <mergeCell ref="K188:L188"/>
    <mergeCell ref="K189:L189"/>
    <mergeCell ref="K190:L190"/>
    <mergeCell ref="K191:L191"/>
    <mergeCell ref="K192:L192"/>
    <mergeCell ref="K193:L193"/>
    <mergeCell ref="K176:L176"/>
    <mergeCell ref="K177:L177"/>
    <mergeCell ref="K178:L178"/>
    <mergeCell ref="K179:L179"/>
    <mergeCell ref="K180:L180"/>
    <mergeCell ref="K181:L181"/>
    <mergeCell ref="K182:L182"/>
    <mergeCell ref="K183:L183"/>
    <mergeCell ref="K184:L184"/>
    <mergeCell ref="K168:L168"/>
    <mergeCell ref="K169:L169"/>
    <mergeCell ref="K170:L170"/>
    <mergeCell ref="K171:L171"/>
    <mergeCell ref="K172:L172"/>
    <mergeCell ref="K173:L173"/>
    <mergeCell ref="G174:H174"/>
    <mergeCell ref="I174:J174"/>
    <mergeCell ref="K174:L174"/>
    <mergeCell ref="K159:L159"/>
    <mergeCell ref="K160:L160"/>
    <mergeCell ref="K161:L161"/>
    <mergeCell ref="K162:L162"/>
    <mergeCell ref="K163:L163"/>
    <mergeCell ref="K164:L164"/>
    <mergeCell ref="K165:L165"/>
    <mergeCell ref="K166:L166"/>
    <mergeCell ref="K167:L167"/>
    <mergeCell ref="K150:L150"/>
    <mergeCell ref="K151:L151"/>
    <mergeCell ref="K152:L152"/>
    <mergeCell ref="K153:L153"/>
    <mergeCell ref="K154:L154"/>
    <mergeCell ref="K155:L155"/>
    <mergeCell ref="K156:L156"/>
    <mergeCell ref="K157:L157"/>
    <mergeCell ref="K158:L158"/>
    <mergeCell ref="K139:L139"/>
    <mergeCell ref="K140:L140"/>
    <mergeCell ref="K141:L141"/>
    <mergeCell ref="K142:L142"/>
    <mergeCell ref="K143:L143"/>
    <mergeCell ref="K144:L144"/>
    <mergeCell ref="K145:L145"/>
    <mergeCell ref="K148:L148"/>
    <mergeCell ref="K149:L149"/>
    <mergeCell ref="K130:L130"/>
    <mergeCell ref="K131:L131"/>
    <mergeCell ref="K132:L132"/>
    <mergeCell ref="K133:L133"/>
    <mergeCell ref="K134:L134"/>
    <mergeCell ref="K135:L135"/>
    <mergeCell ref="K136:L136"/>
    <mergeCell ref="K137:L137"/>
    <mergeCell ref="K138:L138"/>
    <mergeCell ref="K119:L119"/>
    <mergeCell ref="K120:L120"/>
    <mergeCell ref="K121:L121"/>
    <mergeCell ref="K122:L122"/>
    <mergeCell ref="K125:L125"/>
    <mergeCell ref="K126:L126"/>
    <mergeCell ref="K127:L127"/>
    <mergeCell ref="K128:L128"/>
    <mergeCell ref="K129:L129"/>
    <mergeCell ref="K110:L110"/>
    <mergeCell ref="K111:L111"/>
    <mergeCell ref="K112:L112"/>
    <mergeCell ref="K113:L113"/>
    <mergeCell ref="K114:L114"/>
    <mergeCell ref="K115:L115"/>
    <mergeCell ref="K116:L116"/>
    <mergeCell ref="K117:L117"/>
    <mergeCell ref="K118:L118"/>
    <mergeCell ref="K99:L99"/>
    <mergeCell ref="K102:L102"/>
    <mergeCell ref="K103:L103"/>
    <mergeCell ref="K104:L104"/>
    <mergeCell ref="K105:L105"/>
    <mergeCell ref="K106:L106"/>
    <mergeCell ref="K107:L107"/>
    <mergeCell ref="K108:L108"/>
    <mergeCell ref="K109:L109"/>
    <mergeCell ref="K90:L90"/>
    <mergeCell ref="K91:L91"/>
    <mergeCell ref="K92:L92"/>
    <mergeCell ref="K93:L93"/>
    <mergeCell ref="K94:L94"/>
    <mergeCell ref="K95:L95"/>
    <mergeCell ref="K96:L96"/>
    <mergeCell ref="K97:L97"/>
    <mergeCell ref="K98:L98"/>
    <mergeCell ref="K81:L81"/>
    <mergeCell ref="K82:L82"/>
    <mergeCell ref="K83:L83"/>
    <mergeCell ref="K84:L84"/>
    <mergeCell ref="K85:L85"/>
    <mergeCell ref="K86:L86"/>
    <mergeCell ref="K87:L87"/>
    <mergeCell ref="K88:L88"/>
    <mergeCell ref="K89:L89"/>
    <mergeCell ref="K70:L70"/>
    <mergeCell ref="K71:L71"/>
    <mergeCell ref="K72:L72"/>
    <mergeCell ref="K73:L73"/>
    <mergeCell ref="K74:L74"/>
    <mergeCell ref="K75:L75"/>
    <mergeCell ref="K76:L76"/>
    <mergeCell ref="K79:L79"/>
    <mergeCell ref="K80:L80"/>
    <mergeCell ref="K61:L61"/>
    <mergeCell ref="K62:L62"/>
    <mergeCell ref="K63:L63"/>
    <mergeCell ref="K64:L64"/>
    <mergeCell ref="K65:L65"/>
    <mergeCell ref="K66:L66"/>
    <mergeCell ref="K67:L67"/>
    <mergeCell ref="K68:L68"/>
    <mergeCell ref="K69:L69"/>
    <mergeCell ref="K50:L50"/>
    <mergeCell ref="K51:L51"/>
    <mergeCell ref="K52:L52"/>
    <mergeCell ref="K53:L53"/>
    <mergeCell ref="K56:L56"/>
    <mergeCell ref="K57:L57"/>
    <mergeCell ref="K58:L58"/>
    <mergeCell ref="K59:L59"/>
    <mergeCell ref="K60:L60"/>
    <mergeCell ref="K39:L39"/>
    <mergeCell ref="K40:L40"/>
    <mergeCell ref="K41:L41"/>
    <mergeCell ref="K44:L44"/>
    <mergeCell ref="K45:L45"/>
    <mergeCell ref="K46:L46"/>
    <mergeCell ref="K47:L47"/>
    <mergeCell ref="K48:L48"/>
    <mergeCell ref="K49:L49"/>
    <mergeCell ref="K28:L28"/>
    <mergeCell ref="K31:L31"/>
    <mergeCell ref="K32:L32"/>
    <mergeCell ref="K33:L33"/>
    <mergeCell ref="K34:L34"/>
    <mergeCell ref="K35:L35"/>
    <mergeCell ref="K36:L36"/>
    <mergeCell ref="K37:L37"/>
    <mergeCell ref="K38:L38"/>
    <mergeCell ref="K19:L19"/>
    <mergeCell ref="K20:L20"/>
    <mergeCell ref="K21:L21"/>
    <mergeCell ref="K22:L22"/>
    <mergeCell ref="K23:L23"/>
    <mergeCell ref="K24:L24"/>
    <mergeCell ref="K25:L25"/>
    <mergeCell ref="K26:L26"/>
    <mergeCell ref="K27:L27"/>
    <mergeCell ref="K8:L8"/>
    <mergeCell ref="K9:L9"/>
    <mergeCell ref="K10:L10"/>
    <mergeCell ref="K11:L11"/>
    <mergeCell ref="K12:L12"/>
    <mergeCell ref="K13:L13"/>
    <mergeCell ref="K14:L14"/>
    <mergeCell ref="K15:L15"/>
    <mergeCell ref="K16:L16"/>
    <mergeCell ref="E1:H1"/>
    <mergeCell ref="C2:F2"/>
    <mergeCell ref="K2:L2"/>
    <mergeCell ref="N2:O2"/>
    <mergeCell ref="C3:F3"/>
    <mergeCell ref="H3:J3"/>
    <mergeCell ref="L3:N3"/>
    <mergeCell ref="K6:L6"/>
    <mergeCell ref="K7:L7"/>
  </mergeCells>
  <phoneticPr fontId="48"/>
  <pageMargins left="0.35" right="0.30972222222222201" top="0.55000000000000004" bottom="0.49027777777777798" header="0.511811023622047" footer="0.511811023622047"/>
  <pageSetup paperSize="9"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CV250"/>
  <sheetViews>
    <sheetView zoomScale="90" zoomScaleNormal="90" workbookViewId="0">
      <pane xSplit="1" ySplit="4" topLeftCell="B5" activePane="bottomRight" state="frozen"/>
      <selection pane="topRight" activeCell="B1" sqref="B1"/>
      <selection pane="bottomLeft" activeCell="A5" sqref="A5"/>
      <selection pane="bottomRight" sqref="A1:J1"/>
    </sheetView>
  </sheetViews>
  <sheetFormatPr defaultColWidth="10.625" defaultRowHeight="14.25"/>
  <cols>
    <col min="1" max="10" width="10.875" style="387" customWidth="1"/>
    <col min="11" max="11" width="4.625" style="387" customWidth="1"/>
    <col min="12" max="20" width="10.875" style="387" customWidth="1"/>
    <col min="21" max="21" width="4.625" style="387" customWidth="1"/>
    <col min="22" max="25" width="10.875" style="387" customWidth="1"/>
    <col min="31" max="31" width="4.625" style="1" customWidth="1"/>
    <col min="41" max="41" width="4.625" style="1" customWidth="1"/>
    <col min="51" max="51" width="4.625" style="1" customWidth="1"/>
    <col min="61" max="61" width="4.625" style="1" customWidth="1"/>
    <col min="71" max="71" width="4.625" style="1" customWidth="1"/>
    <col min="81" max="81" width="4.625" style="1" customWidth="1"/>
    <col min="91" max="91" width="4.625" style="1" customWidth="1"/>
  </cols>
  <sheetData>
    <row r="1" spans="1:100" ht="24.75" customHeight="1">
      <c r="A1" s="448" t="s">
        <v>276</v>
      </c>
      <c r="B1" s="448"/>
      <c r="C1" s="448"/>
      <c r="D1" s="448"/>
      <c r="E1" s="448"/>
      <c r="F1" s="448"/>
      <c r="G1" s="448"/>
      <c r="H1" s="448"/>
      <c r="I1" s="448"/>
      <c r="J1" s="448"/>
      <c r="L1" s="448" t="s">
        <v>277</v>
      </c>
      <c r="M1" s="448"/>
      <c r="N1" s="448"/>
      <c r="O1" s="448"/>
      <c r="P1" s="448"/>
      <c r="Q1" s="448"/>
      <c r="R1" s="448"/>
      <c r="S1" s="448"/>
      <c r="T1" s="448"/>
      <c r="V1" s="448" t="s">
        <v>278</v>
      </c>
      <c r="W1" s="448"/>
      <c r="X1" s="448"/>
      <c r="Y1" s="448"/>
      <c r="Z1" s="448"/>
      <c r="AA1" s="448"/>
      <c r="AB1" s="448"/>
      <c r="AC1" s="448"/>
      <c r="AD1" s="448"/>
      <c r="AF1" s="449" t="s">
        <v>279</v>
      </c>
      <c r="AG1" s="449"/>
      <c r="AH1" s="449"/>
      <c r="AI1" s="449"/>
      <c r="AJ1" s="449"/>
      <c r="AK1" s="449"/>
      <c r="AL1" s="449"/>
      <c r="AM1" s="449"/>
      <c r="AN1" s="449"/>
      <c r="AP1" s="448" t="s">
        <v>280</v>
      </c>
      <c r="AQ1" s="448"/>
      <c r="AR1" s="448"/>
      <c r="AS1" s="448"/>
      <c r="AT1" s="448"/>
      <c r="AU1" s="448"/>
      <c r="AV1" s="448"/>
      <c r="AW1" s="448"/>
      <c r="AX1" s="448"/>
      <c r="AZ1" s="449" t="s">
        <v>281</v>
      </c>
      <c r="BA1" s="449"/>
      <c r="BB1" s="449"/>
      <c r="BC1" s="449"/>
      <c r="BD1" s="449"/>
      <c r="BE1" s="449"/>
      <c r="BF1" s="449"/>
      <c r="BG1" s="449"/>
      <c r="BH1" s="449"/>
      <c r="BJ1" s="448" t="s">
        <v>282</v>
      </c>
      <c r="BK1" s="448"/>
      <c r="BL1" s="448"/>
      <c r="BM1" s="448"/>
      <c r="BN1" s="448"/>
      <c r="BO1" s="448"/>
      <c r="BP1" s="448"/>
      <c r="BQ1" s="448"/>
      <c r="BR1" s="448"/>
      <c r="BT1" s="449" t="s">
        <v>283</v>
      </c>
      <c r="BU1" s="449"/>
      <c r="BV1" s="449"/>
      <c r="BW1" s="449"/>
      <c r="BX1" s="449"/>
      <c r="BY1" s="449"/>
      <c r="BZ1" s="449"/>
      <c r="CA1" s="449"/>
      <c r="CB1" s="449"/>
      <c r="CD1" s="448" t="s">
        <v>284</v>
      </c>
      <c r="CE1" s="448"/>
      <c r="CF1" s="448"/>
      <c r="CG1" s="448"/>
      <c r="CH1" s="448"/>
      <c r="CI1" s="448"/>
      <c r="CJ1" s="448"/>
      <c r="CK1" s="448"/>
      <c r="CL1" s="448"/>
      <c r="CN1" s="449" t="s">
        <v>285</v>
      </c>
      <c r="CO1" s="449"/>
      <c r="CP1" s="449"/>
      <c r="CQ1" s="449"/>
      <c r="CR1" s="449"/>
      <c r="CS1" s="449"/>
      <c r="CT1" s="449"/>
      <c r="CU1" s="449"/>
      <c r="CV1" s="449"/>
    </row>
    <row r="2" spans="1:100" ht="24.75" customHeight="1">
      <c r="A2" s="388"/>
      <c r="B2" s="389" t="s">
        <v>253</v>
      </c>
      <c r="C2" s="389"/>
      <c r="D2" s="389"/>
      <c r="E2" s="389" t="s">
        <v>254</v>
      </c>
      <c r="F2" s="389"/>
      <c r="G2" s="389"/>
      <c r="H2" s="390" t="s">
        <v>286</v>
      </c>
      <c r="I2" s="389"/>
      <c r="J2" s="389"/>
      <c r="L2" s="389" t="s">
        <v>253</v>
      </c>
      <c r="M2" s="389"/>
      <c r="N2" s="389"/>
      <c r="O2" s="389" t="s">
        <v>254</v>
      </c>
      <c r="P2" s="389"/>
      <c r="Q2" s="389"/>
      <c r="R2" s="390" t="s">
        <v>286</v>
      </c>
      <c r="S2" s="389"/>
      <c r="T2" s="389"/>
      <c r="V2" s="389" t="s">
        <v>253</v>
      </c>
      <c r="W2" s="389"/>
      <c r="X2" s="389"/>
      <c r="Y2" s="389" t="s">
        <v>254</v>
      </c>
      <c r="Z2" s="389"/>
      <c r="AA2" s="389"/>
      <c r="AB2" s="390" t="s">
        <v>286</v>
      </c>
      <c r="AC2" s="389"/>
      <c r="AD2" s="389"/>
      <c r="AF2" s="389" t="s">
        <v>253</v>
      </c>
      <c r="AG2" s="389"/>
      <c r="AH2" s="389"/>
      <c r="AI2" s="389" t="s">
        <v>254</v>
      </c>
      <c r="AJ2" s="391"/>
      <c r="AK2" s="391"/>
      <c r="AL2" s="390" t="s">
        <v>286</v>
      </c>
      <c r="AM2" s="391"/>
      <c r="AN2" s="391"/>
      <c r="AP2" s="389" t="s">
        <v>253</v>
      </c>
      <c r="AQ2" s="389"/>
      <c r="AR2" s="389"/>
      <c r="AS2" s="389" t="s">
        <v>254</v>
      </c>
      <c r="AT2" s="389"/>
      <c r="AU2" s="389"/>
      <c r="AV2" s="390" t="s">
        <v>286</v>
      </c>
      <c r="AW2" s="389"/>
      <c r="AX2" s="389"/>
      <c r="AZ2" s="389" t="s">
        <v>253</v>
      </c>
      <c r="BA2" s="389"/>
      <c r="BB2" s="389"/>
      <c r="BC2" s="389" t="s">
        <v>254</v>
      </c>
      <c r="BD2" s="389"/>
      <c r="BE2" s="389"/>
      <c r="BF2" s="390" t="s">
        <v>286</v>
      </c>
      <c r="BG2" s="389"/>
      <c r="BH2" s="389"/>
      <c r="BJ2" s="389" t="s">
        <v>253</v>
      </c>
      <c r="BK2" s="389"/>
      <c r="BL2" s="389"/>
      <c r="BM2" s="389" t="s">
        <v>254</v>
      </c>
      <c r="BN2" s="389"/>
      <c r="BO2" s="389"/>
      <c r="BP2" s="390" t="s">
        <v>286</v>
      </c>
      <c r="BQ2" s="389"/>
      <c r="BR2" s="389"/>
      <c r="BT2" s="389" t="s">
        <v>253</v>
      </c>
      <c r="BU2" s="389"/>
      <c r="BV2" s="389"/>
      <c r="BW2" s="389" t="s">
        <v>254</v>
      </c>
      <c r="BX2" s="389"/>
      <c r="BY2" s="389"/>
      <c r="BZ2" s="390" t="s">
        <v>286</v>
      </c>
      <c r="CA2" s="389"/>
      <c r="CB2" s="389"/>
      <c r="CD2" s="389" t="s">
        <v>253</v>
      </c>
      <c r="CE2" s="389"/>
      <c r="CF2" s="389"/>
      <c r="CG2" s="389" t="s">
        <v>254</v>
      </c>
      <c r="CH2" s="389"/>
      <c r="CI2" s="389"/>
      <c r="CJ2" s="390" t="s">
        <v>286</v>
      </c>
      <c r="CK2" s="389"/>
      <c r="CL2" s="389"/>
      <c r="CN2" s="389" t="s">
        <v>253</v>
      </c>
      <c r="CO2" s="389"/>
      <c r="CP2" s="389"/>
      <c r="CQ2" s="389" t="s">
        <v>254</v>
      </c>
      <c r="CR2" s="389"/>
      <c r="CS2" s="389"/>
      <c r="CT2" s="390" t="s">
        <v>286</v>
      </c>
      <c r="CU2" s="389"/>
      <c r="CV2" s="389"/>
    </row>
    <row r="3" spans="1:100" ht="24.75" customHeight="1">
      <c r="A3" s="392" t="s">
        <v>38</v>
      </c>
      <c r="B3" s="389" t="s">
        <v>50</v>
      </c>
      <c r="C3" s="450" t="s">
        <v>287</v>
      </c>
      <c r="D3" s="450"/>
      <c r="E3" s="389" t="s">
        <v>288</v>
      </c>
      <c r="F3" s="450" t="s">
        <v>287</v>
      </c>
      <c r="G3" s="450"/>
      <c r="H3" s="389" t="s">
        <v>289</v>
      </c>
      <c r="I3" s="450" t="s">
        <v>287</v>
      </c>
      <c r="J3" s="450"/>
      <c r="L3" s="389" t="s">
        <v>50</v>
      </c>
      <c r="M3" s="450" t="s">
        <v>287</v>
      </c>
      <c r="N3" s="450"/>
      <c r="O3" s="389" t="s">
        <v>288</v>
      </c>
      <c r="P3" s="450" t="s">
        <v>287</v>
      </c>
      <c r="Q3" s="450"/>
      <c r="R3" s="389" t="s">
        <v>289</v>
      </c>
      <c r="S3" s="450" t="s">
        <v>287</v>
      </c>
      <c r="T3" s="450"/>
      <c r="V3" s="389" t="s">
        <v>126</v>
      </c>
      <c r="W3" s="450" t="s">
        <v>287</v>
      </c>
      <c r="X3" s="450"/>
      <c r="Y3" s="389" t="s">
        <v>290</v>
      </c>
      <c r="Z3" s="450" t="s">
        <v>287</v>
      </c>
      <c r="AA3" s="450"/>
      <c r="AB3" s="389" t="s">
        <v>289</v>
      </c>
      <c r="AC3" s="450" t="s">
        <v>287</v>
      </c>
      <c r="AD3" s="450"/>
      <c r="AF3" s="389" t="s">
        <v>126</v>
      </c>
      <c r="AG3" s="450" t="s">
        <v>287</v>
      </c>
      <c r="AH3" s="450"/>
      <c r="AI3" s="389" t="s">
        <v>290</v>
      </c>
      <c r="AJ3" s="450" t="s">
        <v>287</v>
      </c>
      <c r="AK3" s="450"/>
      <c r="AL3" s="389" t="s">
        <v>289</v>
      </c>
      <c r="AM3" s="450" t="s">
        <v>287</v>
      </c>
      <c r="AN3" s="450"/>
      <c r="AP3" s="389" t="s">
        <v>83</v>
      </c>
      <c r="AQ3" s="450" t="s">
        <v>287</v>
      </c>
      <c r="AR3" s="450"/>
      <c r="AS3" s="389" t="s">
        <v>291</v>
      </c>
      <c r="AT3" s="450" t="s">
        <v>287</v>
      </c>
      <c r="AU3" s="450"/>
      <c r="AV3" s="389" t="s">
        <v>289</v>
      </c>
      <c r="AW3" s="450" t="s">
        <v>287</v>
      </c>
      <c r="AX3" s="450"/>
      <c r="AZ3" s="389" t="s">
        <v>83</v>
      </c>
      <c r="BA3" s="450" t="s">
        <v>287</v>
      </c>
      <c r="BB3" s="450"/>
      <c r="BC3" s="389" t="s">
        <v>291</v>
      </c>
      <c r="BD3" s="450" t="s">
        <v>287</v>
      </c>
      <c r="BE3" s="450"/>
      <c r="BF3" s="389" t="s">
        <v>289</v>
      </c>
      <c r="BG3" s="450" t="s">
        <v>287</v>
      </c>
      <c r="BH3" s="450"/>
      <c r="BJ3" s="389" t="s">
        <v>70</v>
      </c>
      <c r="BK3" s="450" t="s">
        <v>287</v>
      </c>
      <c r="BL3" s="450"/>
      <c r="BM3" s="389" t="s">
        <v>292</v>
      </c>
      <c r="BN3" s="450" t="s">
        <v>287</v>
      </c>
      <c r="BO3" s="450"/>
      <c r="BP3" s="389" t="s">
        <v>289</v>
      </c>
      <c r="BQ3" s="450" t="s">
        <v>287</v>
      </c>
      <c r="BR3" s="450"/>
      <c r="BT3" s="389" t="s">
        <v>70</v>
      </c>
      <c r="BU3" s="450" t="s">
        <v>287</v>
      </c>
      <c r="BV3" s="450"/>
      <c r="BW3" s="389" t="s">
        <v>292</v>
      </c>
      <c r="BX3" s="450" t="s">
        <v>287</v>
      </c>
      <c r="BY3" s="450"/>
      <c r="BZ3" s="389" t="s">
        <v>289</v>
      </c>
      <c r="CA3" s="450" t="s">
        <v>287</v>
      </c>
      <c r="CB3" s="450"/>
      <c r="CD3" s="389" t="s">
        <v>56</v>
      </c>
      <c r="CE3" s="450" t="s">
        <v>287</v>
      </c>
      <c r="CF3" s="450"/>
      <c r="CG3" s="389" t="s">
        <v>50</v>
      </c>
      <c r="CH3" s="450" t="s">
        <v>287</v>
      </c>
      <c r="CI3" s="450"/>
      <c r="CJ3" s="389" t="s">
        <v>289</v>
      </c>
      <c r="CK3" s="450" t="s">
        <v>287</v>
      </c>
      <c r="CL3" s="450"/>
      <c r="CN3" s="389" t="s">
        <v>56</v>
      </c>
      <c r="CO3" s="450" t="s">
        <v>287</v>
      </c>
      <c r="CP3" s="450"/>
      <c r="CQ3" s="389" t="s">
        <v>50</v>
      </c>
      <c r="CR3" s="450" t="s">
        <v>287</v>
      </c>
      <c r="CS3" s="450"/>
      <c r="CT3" s="389" t="s">
        <v>289</v>
      </c>
      <c r="CU3" s="450" t="s">
        <v>287</v>
      </c>
      <c r="CV3" s="450"/>
    </row>
    <row r="4" spans="1:100" ht="24.75" customHeight="1">
      <c r="A4" s="393"/>
      <c r="B4" s="394">
        <v>6.9444444444444501E-4</v>
      </c>
      <c r="C4" s="395">
        <f>ROUND(B4*86400*100, 0)</f>
        <v>6000</v>
      </c>
      <c r="D4" s="396">
        <v>1</v>
      </c>
      <c r="E4" s="394">
        <v>6.9444444444444501E-4</v>
      </c>
      <c r="F4" s="395">
        <f>ROUND(E4*86400*100, 0)</f>
        <v>6000</v>
      </c>
      <c r="G4" s="396">
        <v>1</v>
      </c>
      <c r="H4" s="394">
        <v>6.9444444444444501E-4</v>
      </c>
      <c r="I4" s="395">
        <f>ROUND(H4*86400*100, 0)</f>
        <v>6000</v>
      </c>
      <c r="J4" s="396">
        <v>1</v>
      </c>
      <c r="L4" s="394">
        <v>6.9444444444444501E-4</v>
      </c>
      <c r="M4" s="395">
        <f>ROUND(L4*86400*100, 0)</f>
        <v>6000</v>
      </c>
      <c r="N4" s="396">
        <v>1</v>
      </c>
      <c r="O4" s="394">
        <v>6.9444444444444501E-4</v>
      </c>
      <c r="P4" s="395">
        <f>ROUND(O4*86400*100, 0)</f>
        <v>6000</v>
      </c>
      <c r="Q4" s="396">
        <v>1</v>
      </c>
      <c r="R4" s="394">
        <v>6.9444444444444501E-4</v>
      </c>
      <c r="S4" s="395">
        <f>ROUND(R4*86400*100, 0)</f>
        <v>6000</v>
      </c>
      <c r="T4" s="396">
        <v>1</v>
      </c>
      <c r="V4" s="394">
        <v>6.9444444444444501E-4</v>
      </c>
      <c r="W4" s="395">
        <f>ROUND(V4*86400*100, 0)</f>
        <v>6000</v>
      </c>
      <c r="X4" s="396">
        <v>1</v>
      </c>
      <c r="Y4" s="394">
        <v>6.9444444444444501E-4</v>
      </c>
      <c r="Z4" s="395">
        <f>ROUND(Y4*86400*100, 0)</f>
        <v>6000</v>
      </c>
      <c r="AA4" s="396">
        <v>1</v>
      </c>
      <c r="AB4" s="394">
        <v>6.9444444444444501E-4</v>
      </c>
      <c r="AC4" s="395">
        <f>ROUND(AB4*86400*100, 0)</f>
        <v>6000</v>
      </c>
      <c r="AD4" s="396">
        <v>1</v>
      </c>
      <c r="AF4" s="394">
        <v>6.9444444444444501E-4</v>
      </c>
      <c r="AG4" s="395">
        <f>ROUND(AF4*86400*100, 0)</f>
        <v>6000</v>
      </c>
      <c r="AH4" s="396">
        <v>1</v>
      </c>
      <c r="AI4" s="394">
        <v>6.9444444444444501E-4</v>
      </c>
      <c r="AJ4" s="395">
        <f>ROUND(AI4*86400*100, 0)</f>
        <v>6000</v>
      </c>
      <c r="AK4" s="396">
        <v>1</v>
      </c>
      <c r="AL4" s="394">
        <v>6.9444444444444501E-4</v>
      </c>
      <c r="AM4" s="395">
        <f>ROUND(AL4*86400*100, 0)</f>
        <v>6000</v>
      </c>
      <c r="AN4" s="396">
        <v>1</v>
      </c>
      <c r="AP4" s="394">
        <v>6.9444444444444501E-4</v>
      </c>
      <c r="AQ4" s="395">
        <f>ROUND(AP4*86400*100, 0)</f>
        <v>6000</v>
      </c>
      <c r="AR4" s="396">
        <v>1</v>
      </c>
      <c r="AS4" s="394">
        <v>6.9444444444444501E-4</v>
      </c>
      <c r="AT4" s="395">
        <f>ROUND(AS4*86400*100, 0)</f>
        <v>6000</v>
      </c>
      <c r="AU4" s="396">
        <v>1</v>
      </c>
      <c r="AV4" s="394">
        <v>6.9444444444444501E-4</v>
      </c>
      <c r="AW4" s="395">
        <f>ROUND(AV4*86400*100, 0)</f>
        <v>6000</v>
      </c>
      <c r="AX4" s="396">
        <v>1</v>
      </c>
      <c r="AZ4" s="394">
        <v>6.9444444444444501E-4</v>
      </c>
      <c r="BA4" s="395">
        <f>ROUND(AZ4*86400*100, 0)</f>
        <v>6000</v>
      </c>
      <c r="BB4" s="396">
        <v>1</v>
      </c>
      <c r="BC4" s="394">
        <v>6.9444444444444501E-4</v>
      </c>
      <c r="BD4" s="395">
        <f>ROUND(BC4*86400*100, 0)</f>
        <v>6000</v>
      </c>
      <c r="BE4" s="396">
        <v>1</v>
      </c>
      <c r="BF4" s="394">
        <v>6.9444444444444501E-4</v>
      </c>
      <c r="BG4" s="395">
        <f>ROUND(BF4*86400*100, 0)</f>
        <v>6000</v>
      </c>
      <c r="BH4" s="396">
        <v>1</v>
      </c>
      <c r="BJ4" s="394">
        <v>1.1574074074074101E-5</v>
      </c>
      <c r="BK4" s="395">
        <f>ROUND(BJ4*86400*100, 0)</f>
        <v>100</v>
      </c>
      <c r="BL4" s="396">
        <v>1</v>
      </c>
      <c r="BM4" s="394">
        <v>1.1574074074074101E-5</v>
      </c>
      <c r="BN4" s="395">
        <f>ROUND(BM4*86400*100, 0)</f>
        <v>100</v>
      </c>
      <c r="BO4" s="396">
        <v>1</v>
      </c>
      <c r="BP4" s="394">
        <v>6.9444444444444501E-4</v>
      </c>
      <c r="BQ4" s="395">
        <f>ROUND(BP4*86400*100, 0)</f>
        <v>6000</v>
      </c>
      <c r="BR4" s="396">
        <v>1</v>
      </c>
      <c r="BT4" s="394">
        <v>1.1574074074074101E-5</v>
      </c>
      <c r="BU4" s="395">
        <f>ROUND(BT4*86400*100, 0)</f>
        <v>100</v>
      </c>
      <c r="BV4" s="396">
        <v>1</v>
      </c>
      <c r="BW4" s="394">
        <v>1.1574074074074101E-5</v>
      </c>
      <c r="BX4" s="395">
        <f>ROUND(BW4*86400*100, 0)</f>
        <v>100</v>
      </c>
      <c r="BY4" s="396">
        <v>1</v>
      </c>
      <c r="BZ4" s="394">
        <v>6.9444444444444501E-4</v>
      </c>
      <c r="CA4" s="395">
        <f>ROUND(BZ4*86400*100, 0)</f>
        <v>6000</v>
      </c>
      <c r="CB4" s="396">
        <v>1</v>
      </c>
      <c r="CD4" s="394">
        <v>1.1574074074074101E-5</v>
      </c>
      <c r="CE4" s="395">
        <f>ROUND(CD4*86400*100, 0)</f>
        <v>100</v>
      </c>
      <c r="CF4" s="396">
        <v>1</v>
      </c>
      <c r="CG4" s="394">
        <v>1.1574074074074101E-5</v>
      </c>
      <c r="CH4" s="395">
        <f>ROUND(CG4*86400*100, 0)</f>
        <v>100</v>
      </c>
      <c r="CI4" s="396">
        <v>1</v>
      </c>
      <c r="CJ4" s="394">
        <v>6.9444444444444501E-4</v>
      </c>
      <c r="CK4" s="395">
        <f>ROUND(CJ4*86400*100, 0)</f>
        <v>6000</v>
      </c>
      <c r="CL4" s="396">
        <v>1</v>
      </c>
      <c r="CN4" s="394">
        <v>1.1574074074074101E-5</v>
      </c>
      <c r="CO4" s="395">
        <f>ROUND(CN4*86400*100, 0)</f>
        <v>100</v>
      </c>
      <c r="CP4" s="396">
        <v>1</v>
      </c>
      <c r="CQ4" s="394">
        <v>1.1574074074074101E-5</v>
      </c>
      <c r="CR4" s="395">
        <f>ROUND(CQ4*86400*100, 0)</f>
        <v>100</v>
      </c>
      <c r="CS4" s="396">
        <v>1</v>
      </c>
      <c r="CT4" s="394">
        <v>6.9444444444444501E-4</v>
      </c>
      <c r="CU4" s="395">
        <f>ROUND(CT4*86400*100, 0)</f>
        <v>6000</v>
      </c>
      <c r="CV4" s="396">
        <v>1</v>
      </c>
    </row>
    <row r="5" spans="1:100" ht="24.75" customHeight="1">
      <c r="A5" s="397">
        <v>1</v>
      </c>
      <c r="B5" s="398">
        <v>2.66203703703704E-3</v>
      </c>
      <c r="C5" s="399">
        <f t="shared" ref="C5:C36" si="0">ROUND(B5*86400*100, 0)+1</f>
        <v>23001</v>
      </c>
      <c r="D5" s="400">
        <v>2</v>
      </c>
      <c r="E5" s="398">
        <v>5.3913194444444399E-3</v>
      </c>
      <c r="F5" s="399">
        <f t="shared" ref="F5:F36" si="1">ROUND(E5*86400*100, 0)+1</f>
        <v>46582</v>
      </c>
      <c r="G5" s="400">
        <v>2</v>
      </c>
      <c r="H5" s="401">
        <f t="shared" ref="H5:H34" si="2">B5+E5</f>
        <v>8.0533564814814808E-3</v>
      </c>
      <c r="I5" s="399">
        <f t="shared" ref="I5:I36" si="3">ROUND(H5*86400*100, 0)+1</f>
        <v>69582</v>
      </c>
      <c r="J5" s="400">
        <v>2</v>
      </c>
      <c r="L5" s="402">
        <v>2.9282407407407399E-3</v>
      </c>
      <c r="M5" s="403">
        <f t="shared" ref="M5:M36" si="4">ROUND(L5*86400*100, 0)+1</f>
        <v>25301</v>
      </c>
      <c r="N5" s="404">
        <v>2</v>
      </c>
      <c r="O5" s="402">
        <v>6.1798611111111099E-3</v>
      </c>
      <c r="P5" s="403">
        <f t="shared" ref="P5:P36" si="5">ROUND(O5*86400*100, 0)+1</f>
        <v>53395</v>
      </c>
      <c r="Q5" s="404">
        <v>2</v>
      </c>
      <c r="R5" s="405">
        <v>9.1081018518518499E-3</v>
      </c>
      <c r="S5" s="403">
        <f t="shared" ref="S5:S36" si="6">ROUND(R5*86400*100, 0)+1</f>
        <v>78695</v>
      </c>
      <c r="T5" s="404">
        <v>2</v>
      </c>
      <c r="V5" s="398">
        <v>1.3351851851851899E-3</v>
      </c>
      <c r="W5" s="399">
        <f t="shared" ref="W5:W24" si="7">ROUND(V5*86400*100, 0)+1</f>
        <v>11537</v>
      </c>
      <c r="X5" s="400">
        <v>2</v>
      </c>
      <c r="Y5" s="398">
        <v>2.8703703703703699E-3</v>
      </c>
      <c r="Z5" s="399">
        <f t="shared" ref="Z5:Z24" si="8">ROUND(Y5*86400*100, 0)+1</f>
        <v>24801</v>
      </c>
      <c r="AA5" s="400">
        <v>2</v>
      </c>
      <c r="AB5" s="401">
        <v>4.2055555555555596E-3</v>
      </c>
      <c r="AC5" s="399">
        <f t="shared" ref="AC5:AC24" si="9">ROUND(AB5*86400*100, 0)+1</f>
        <v>36337</v>
      </c>
      <c r="AD5" s="400">
        <v>2</v>
      </c>
      <c r="AF5" s="406">
        <v>1.4513888888888901E-3</v>
      </c>
      <c r="AG5" s="407">
        <f t="shared" ref="AG5:AG24" si="10">ROUND(AF5*86400*100, 0)+1</f>
        <v>12541</v>
      </c>
      <c r="AH5" s="408">
        <v>2</v>
      </c>
      <c r="AI5" s="406">
        <v>3.21759259259259E-3</v>
      </c>
      <c r="AJ5" s="407">
        <f t="shared" ref="AJ5:AJ24" si="11">ROUND(AI5*86400*100, 0)+1</f>
        <v>27801</v>
      </c>
      <c r="AK5" s="408">
        <v>2</v>
      </c>
      <c r="AL5" s="409">
        <v>4.6689814814814797E-3</v>
      </c>
      <c r="AM5" s="407">
        <f t="shared" ref="AM5:AM24" si="12">ROUND(AL5*86400*100, 0)+1</f>
        <v>40341</v>
      </c>
      <c r="AN5" s="408">
        <v>2</v>
      </c>
      <c r="AP5" s="398">
        <v>7.0347222222222198E-4</v>
      </c>
      <c r="AQ5" s="399">
        <f t="shared" ref="AQ5:AQ24" si="13">ROUND(AP5*86400*100, 0)+1</f>
        <v>6079</v>
      </c>
      <c r="AR5" s="400">
        <v>2</v>
      </c>
      <c r="AS5" s="398">
        <v>2.0092592592592601E-3</v>
      </c>
      <c r="AT5" s="399">
        <f t="shared" ref="AT5:AT24" si="14">ROUND(AS5*86400*100, 0)+1</f>
        <v>17361</v>
      </c>
      <c r="AU5" s="400">
        <v>2</v>
      </c>
      <c r="AV5" s="401">
        <v>2.71273148148148E-3</v>
      </c>
      <c r="AW5" s="399">
        <f t="shared" ref="AW5:AW24" si="15">ROUND(AV5*86400*100, 0)+1</f>
        <v>23439</v>
      </c>
      <c r="AX5" s="400">
        <v>2</v>
      </c>
      <c r="AZ5" s="402">
        <v>7.1979166666666697E-4</v>
      </c>
      <c r="BA5" s="403">
        <f t="shared" ref="BA5:BA24" si="16">ROUND(AZ5*86400*100, 0)+1</f>
        <v>6220</v>
      </c>
      <c r="BB5" s="404">
        <v>2</v>
      </c>
      <c r="BC5" s="402">
        <v>2.2523148148148198E-3</v>
      </c>
      <c r="BD5" s="403">
        <f t="shared" ref="BD5:BD24" si="17">ROUND(BC5*86400*100, 0)+1</f>
        <v>19461</v>
      </c>
      <c r="BE5" s="404">
        <v>2</v>
      </c>
      <c r="BF5" s="405">
        <v>2.9721064814814801E-3</v>
      </c>
      <c r="BG5" s="403">
        <f t="shared" ref="BG5:BG24" si="18">ROUND(BF5*86400*100, 0)+1</f>
        <v>25680</v>
      </c>
      <c r="BH5" s="404">
        <v>2</v>
      </c>
      <c r="BJ5" s="398">
        <v>3.5821759259259297E-4</v>
      </c>
      <c r="BK5" s="399">
        <f t="shared" ref="BK5:BK24" si="19">ROUND(BJ5*86400*100, 0)+1</f>
        <v>3096</v>
      </c>
      <c r="BL5" s="400">
        <v>2</v>
      </c>
      <c r="BM5" s="398">
        <v>1.68391203703704E-3</v>
      </c>
      <c r="BN5" s="399">
        <f t="shared" ref="BN5:BN24" si="20">ROUND(BM5*86400*100, 0)+1</f>
        <v>14550</v>
      </c>
      <c r="BO5" s="400">
        <v>2</v>
      </c>
      <c r="BP5" s="401">
        <v>2.0421296296296299E-3</v>
      </c>
      <c r="BQ5" s="399">
        <f t="shared" ref="BQ5:BQ24" si="21">ROUND(BP5*86400*100, 0)+1</f>
        <v>17645</v>
      </c>
      <c r="BR5" s="400">
        <v>2</v>
      </c>
      <c r="BT5" s="402">
        <v>3.6111111111111099E-4</v>
      </c>
      <c r="BU5" s="403">
        <f t="shared" ref="BU5:BU24" si="22">ROUND(BT5*86400*100, 0)+1</f>
        <v>3121</v>
      </c>
      <c r="BV5" s="404">
        <v>2</v>
      </c>
      <c r="BW5" s="402">
        <v>1.89270833333333E-3</v>
      </c>
      <c r="BX5" s="403">
        <f t="shared" ref="BX5:BX24" si="23">ROUND(BW5*86400*100, 0)+1</f>
        <v>16354</v>
      </c>
      <c r="BY5" s="404">
        <v>2</v>
      </c>
      <c r="BZ5" s="405">
        <v>2.2538194444444398E-3</v>
      </c>
      <c r="CA5" s="403">
        <f t="shared" ref="CA5:CA24" si="24">ROUND(BZ5*86400*100, 0)+1</f>
        <v>19474</v>
      </c>
      <c r="CB5" s="404">
        <v>2</v>
      </c>
      <c r="CD5" s="398">
        <v>2.03819444444444E-4</v>
      </c>
      <c r="CE5" s="399">
        <f t="shared" ref="CE5:CE24" si="25">ROUND(CD5*86400*100, 0)+1</f>
        <v>1762</v>
      </c>
      <c r="CF5" s="400">
        <v>2</v>
      </c>
      <c r="CG5" s="398">
        <v>8.8020833333333299E-4</v>
      </c>
      <c r="CH5" s="399">
        <f t="shared" ref="CH5:CH24" si="26">ROUND(CG5*86400*100, 0)+1</f>
        <v>7606</v>
      </c>
      <c r="CI5" s="400">
        <v>2</v>
      </c>
      <c r="CJ5" s="401">
        <v>1.0840277777777799E-3</v>
      </c>
      <c r="CK5" s="399">
        <f t="shared" ref="CK5:CK24" si="27">ROUND(CJ5*86400*100, 0)+1</f>
        <v>9367</v>
      </c>
      <c r="CL5" s="400">
        <v>2</v>
      </c>
      <c r="CN5" s="402">
        <v>2.0486111111111101E-4</v>
      </c>
      <c r="CO5" s="403">
        <f t="shared" ref="CO5:CO24" si="28">ROUND(CN5*86400*100, 0)+1</f>
        <v>1771</v>
      </c>
      <c r="CP5" s="404">
        <v>2</v>
      </c>
      <c r="CQ5" s="402">
        <v>9.8668981481481502E-4</v>
      </c>
      <c r="CR5" s="403">
        <f t="shared" ref="CR5:CR24" si="29">ROUND(CQ5*86400*100, 0)+1</f>
        <v>8526</v>
      </c>
      <c r="CS5" s="404">
        <v>2</v>
      </c>
      <c r="CT5" s="405">
        <v>1.1915509259259301E-3</v>
      </c>
      <c r="CU5" s="403">
        <f t="shared" ref="CU5:CU24" si="30">ROUND(CT5*86400*100, 0)+1</f>
        <v>10296</v>
      </c>
      <c r="CV5" s="404">
        <v>2</v>
      </c>
    </row>
    <row r="6" spans="1:100" ht="24.75" customHeight="1">
      <c r="A6" s="410">
        <v>2</v>
      </c>
      <c r="B6" s="411">
        <v>2.70196759259259E-3</v>
      </c>
      <c r="C6" s="412">
        <f t="shared" si="0"/>
        <v>23346</v>
      </c>
      <c r="D6" s="413">
        <v>3</v>
      </c>
      <c r="E6" s="411">
        <v>5.4721874999999996E-3</v>
      </c>
      <c r="F6" s="412">
        <f t="shared" si="1"/>
        <v>47281</v>
      </c>
      <c r="G6" s="413">
        <v>3</v>
      </c>
      <c r="H6" s="414">
        <f t="shared" si="2"/>
        <v>8.1741550925925888E-3</v>
      </c>
      <c r="I6" s="412">
        <f t="shared" si="3"/>
        <v>70626</v>
      </c>
      <c r="J6" s="413">
        <v>3</v>
      </c>
      <c r="L6" s="411">
        <v>2.97216435185185E-3</v>
      </c>
      <c r="M6" s="412">
        <f>ROUND(L6*86400*100, 0)</f>
        <v>25680</v>
      </c>
      <c r="N6" s="413">
        <v>3</v>
      </c>
      <c r="O6" s="411">
        <v>6.2725578703703702E-3</v>
      </c>
      <c r="P6" s="412">
        <f t="shared" si="5"/>
        <v>54196</v>
      </c>
      <c r="Q6" s="413">
        <v>3</v>
      </c>
      <c r="R6" s="414">
        <v>9.2563657407407404E-3</v>
      </c>
      <c r="S6" s="412">
        <f t="shared" si="6"/>
        <v>79976</v>
      </c>
      <c r="T6" s="413">
        <v>3</v>
      </c>
      <c r="V6" s="411">
        <v>1.3752430555555601E-3</v>
      </c>
      <c r="W6" s="412">
        <f t="shared" si="7"/>
        <v>11883</v>
      </c>
      <c r="X6" s="413">
        <v>3</v>
      </c>
      <c r="Y6" s="411">
        <v>2.9564814814814801E-3</v>
      </c>
      <c r="Z6" s="412">
        <f t="shared" si="8"/>
        <v>25545</v>
      </c>
      <c r="AA6" s="413">
        <v>3</v>
      </c>
      <c r="AB6" s="414">
        <v>4.3317245370370402E-3</v>
      </c>
      <c r="AC6" s="412">
        <f t="shared" si="9"/>
        <v>37427</v>
      </c>
      <c r="AD6" s="413">
        <v>3</v>
      </c>
      <c r="AF6" s="415">
        <v>1.4949305555555601E-3</v>
      </c>
      <c r="AG6" s="416">
        <f t="shared" si="10"/>
        <v>12917</v>
      </c>
      <c r="AH6" s="417">
        <v>3</v>
      </c>
      <c r="AI6" s="415">
        <v>3.3141203703703701E-3</v>
      </c>
      <c r="AJ6" s="416">
        <f t="shared" si="11"/>
        <v>28635</v>
      </c>
      <c r="AK6" s="417">
        <v>3</v>
      </c>
      <c r="AL6" s="418">
        <v>4.8090509259259302E-3</v>
      </c>
      <c r="AM6" s="416">
        <f t="shared" si="12"/>
        <v>41551</v>
      </c>
      <c r="AN6" s="417">
        <v>3</v>
      </c>
      <c r="AP6" s="411">
        <v>7.3864583333333302E-4</v>
      </c>
      <c r="AQ6" s="412">
        <f t="shared" si="13"/>
        <v>6383</v>
      </c>
      <c r="AR6" s="413">
        <v>3</v>
      </c>
      <c r="AS6" s="411">
        <v>2.1097222222222199E-3</v>
      </c>
      <c r="AT6" s="412">
        <f t="shared" si="14"/>
        <v>18229</v>
      </c>
      <c r="AU6" s="413">
        <v>3</v>
      </c>
      <c r="AV6" s="414">
        <v>2.8483680555555601E-3</v>
      </c>
      <c r="AW6" s="412">
        <f t="shared" si="15"/>
        <v>24611</v>
      </c>
      <c r="AX6" s="413">
        <v>3</v>
      </c>
      <c r="AZ6" s="411">
        <v>7.5578703703703702E-4</v>
      </c>
      <c r="BA6" s="412">
        <f t="shared" si="16"/>
        <v>6531</v>
      </c>
      <c r="BB6" s="413">
        <v>3</v>
      </c>
      <c r="BC6" s="411">
        <v>2.3649305555555598E-3</v>
      </c>
      <c r="BD6" s="412">
        <f t="shared" si="17"/>
        <v>20434</v>
      </c>
      <c r="BE6" s="413">
        <v>3</v>
      </c>
      <c r="BF6" s="414">
        <v>3.1207175925925899E-3</v>
      </c>
      <c r="BG6" s="412">
        <f t="shared" si="18"/>
        <v>26964</v>
      </c>
      <c r="BH6" s="413">
        <v>3</v>
      </c>
      <c r="BJ6" s="411">
        <v>3.76134259259259E-4</v>
      </c>
      <c r="BK6" s="412">
        <f t="shared" si="19"/>
        <v>3251</v>
      </c>
      <c r="BL6" s="413">
        <v>3</v>
      </c>
      <c r="BM6" s="411">
        <v>1.7681134259259299E-3</v>
      </c>
      <c r="BN6" s="412">
        <f t="shared" si="20"/>
        <v>15278</v>
      </c>
      <c r="BO6" s="413">
        <v>3</v>
      </c>
      <c r="BP6" s="414">
        <v>2.1442361111111102E-3</v>
      </c>
      <c r="BQ6" s="412">
        <f t="shared" si="21"/>
        <v>18527</v>
      </c>
      <c r="BR6" s="413">
        <v>3</v>
      </c>
      <c r="BT6" s="411">
        <v>3.7916666666666697E-4</v>
      </c>
      <c r="BU6" s="412">
        <f t="shared" si="22"/>
        <v>3277</v>
      </c>
      <c r="BV6" s="413">
        <v>3</v>
      </c>
      <c r="BW6" s="411">
        <v>1.9873379629629599E-3</v>
      </c>
      <c r="BX6" s="412">
        <f t="shared" si="23"/>
        <v>17172</v>
      </c>
      <c r="BY6" s="413">
        <v>3</v>
      </c>
      <c r="BZ6" s="414">
        <v>2.3665046296296299E-3</v>
      </c>
      <c r="CA6" s="412">
        <f t="shared" si="24"/>
        <v>20448</v>
      </c>
      <c r="CB6" s="413">
        <v>3</v>
      </c>
      <c r="CD6" s="411">
        <v>2.1400462962962999E-4</v>
      </c>
      <c r="CE6" s="412">
        <f t="shared" si="25"/>
        <v>1850</v>
      </c>
      <c r="CF6" s="413">
        <v>3</v>
      </c>
      <c r="CG6" s="411">
        <v>9.2421296296296305E-4</v>
      </c>
      <c r="CH6" s="412">
        <f t="shared" si="26"/>
        <v>7986</v>
      </c>
      <c r="CI6" s="413">
        <v>3</v>
      </c>
      <c r="CJ6" s="414">
        <v>1.13822916666667E-3</v>
      </c>
      <c r="CK6" s="412">
        <f t="shared" si="27"/>
        <v>9835</v>
      </c>
      <c r="CL6" s="413">
        <v>3</v>
      </c>
      <c r="CN6" s="411">
        <v>2.1510416666666699E-4</v>
      </c>
      <c r="CO6" s="412">
        <f t="shared" si="28"/>
        <v>1860</v>
      </c>
      <c r="CP6" s="413">
        <v>3</v>
      </c>
      <c r="CQ6" s="411">
        <v>1.0360185185185201E-3</v>
      </c>
      <c r="CR6" s="412">
        <f t="shared" si="29"/>
        <v>8952</v>
      </c>
      <c r="CS6" s="413">
        <v>3</v>
      </c>
      <c r="CT6" s="414">
        <v>1.25113425925926E-3</v>
      </c>
      <c r="CU6" s="412">
        <f t="shared" si="30"/>
        <v>10811</v>
      </c>
      <c r="CV6" s="413">
        <v>3</v>
      </c>
    </row>
    <row r="7" spans="1:100" ht="24.75" customHeight="1">
      <c r="A7" s="397">
        <v>3</v>
      </c>
      <c r="B7" s="398">
        <v>2.74189814814815E-3</v>
      </c>
      <c r="C7" s="399">
        <f t="shared" si="0"/>
        <v>23691</v>
      </c>
      <c r="D7" s="400">
        <v>4</v>
      </c>
      <c r="E7" s="398">
        <v>5.5530555555555602E-3</v>
      </c>
      <c r="F7" s="399">
        <f t="shared" si="1"/>
        <v>47979</v>
      </c>
      <c r="G7" s="400">
        <v>4</v>
      </c>
      <c r="H7" s="401">
        <f t="shared" si="2"/>
        <v>8.2949537037037106E-3</v>
      </c>
      <c r="I7" s="399">
        <f t="shared" si="3"/>
        <v>71669</v>
      </c>
      <c r="J7" s="400">
        <v>4</v>
      </c>
      <c r="L7" s="402">
        <v>3.01608796296296E-3</v>
      </c>
      <c r="M7" s="403">
        <f t="shared" si="4"/>
        <v>26060</v>
      </c>
      <c r="N7" s="404">
        <v>4</v>
      </c>
      <c r="O7" s="402">
        <v>6.3652546296296304E-3</v>
      </c>
      <c r="P7" s="403">
        <f t="shared" si="5"/>
        <v>54997</v>
      </c>
      <c r="Q7" s="404">
        <v>4</v>
      </c>
      <c r="R7" s="405">
        <v>9.3813425925925904E-3</v>
      </c>
      <c r="S7" s="403">
        <f t="shared" si="6"/>
        <v>81056</v>
      </c>
      <c r="T7" s="404">
        <v>4</v>
      </c>
      <c r="V7" s="398">
        <v>1.4153009259259301E-3</v>
      </c>
      <c r="W7" s="399">
        <f t="shared" si="7"/>
        <v>12229</v>
      </c>
      <c r="X7" s="400">
        <v>4</v>
      </c>
      <c r="Y7" s="398">
        <v>3.0425925925925898E-3</v>
      </c>
      <c r="Z7" s="399">
        <f t="shared" si="8"/>
        <v>26289</v>
      </c>
      <c r="AA7" s="400">
        <v>4</v>
      </c>
      <c r="AB7" s="401">
        <v>4.4578935185185199E-3</v>
      </c>
      <c r="AC7" s="399">
        <f t="shared" si="9"/>
        <v>38517</v>
      </c>
      <c r="AD7" s="400">
        <v>4</v>
      </c>
      <c r="AF7" s="406">
        <v>1.5384722222222199E-3</v>
      </c>
      <c r="AG7" s="407">
        <f t="shared" si="10"/>
        <v>13293</v>
      </c>
      <c r="AH7" s="408">
        <v>4</v>
      </c>
      <c r="AI7" s="406">
        <v>3.4106481481481501E-3</v>
      </c>
      <c r="AJ7" s="407">
        <f t="shared" si="11"/>
        <v>29469</v>
      </c>
      <c r="AK7" s="408">
        <v>4</v>
      </c>
      <c r="AL7" s="409">
        <v>4.9491203703703702E-3</v>
      </c>
      <c r="AM7" s="407">
        <f t="shared" si="12"/>
        <v>42761</v>
      </c>
      <c r="AN7" s="408">
        <v>4</v>
      </c>
      <c r="AP7" s="398">
        <v>7.7381944444444503E-4</v>
      </c>
      <c r="AQ7" s="399">
        <f t="shared" si="13"/>
        <v>6687</v>
      </c>
      <c r="AR7" s="400">
        <v>4</v>
      </c>
      <c r="AS7" s="398">
        <v>2.21018518518519E-3</v>
      </c>
      <c r="AT7" s="399">
        <f t="shared" si="14"/>
        <v>19097</v>
      </c>
      <c r="AU7" s="400">
        <v>4</v>
      </c>
      <c r="AV7" s="401">
        <v>2.9840046296296299E-3</v>
      </c>
      <c r="AW7" s="399">
        <f t="shared" si="15"/>
        <v>25783</v>
      </c>
      <c r="AX7" s="400">
        <v>4</v>
      </c>
      <c r="AZ7" s="402">
        <v>7.91770833333334E-4</v>
      </c>
      <c r="BA7" s="403">
        <f t="shared" si="16"/>
        <v>6842</v>
      </c>
      <c r="BB7" s="404">
        <v>4</v>
      </c>
      <c r="BC7" s="402">
        <v>2.4775462962963002E-3</v>
      </c>
      <c r="BD7" s="403">
        <f t="shared" si="17"/>
        <v>21407</v>
      </c>
      <c r="BE7" s="404">
        <v>4</v>
      </c>
      <c r="BF7" s="405">
        <v>3.2693171296296298E-3</v>
      </c>
      <c r="BG7" s="403">
        <f t="shared" si="18"/>
        <v>28248</v>
      </c>
      <c r="BH7" s="404">
        <v>4</v>
      </c>
      <c r="BJ7" s="398">
        <v>3.9403935185185202E-4</v>
      </c>
      <c r="BK7" s="399">
        <f t="shared" si="19"/>
        <v>3406</v>
      </c>
      <c r="BL7" s="400">
        <v>4</v>
      </c>
      <c r="BM7" s="398">
        <v>1.8523032407407401E-3</v>
      </c>
      <c r="BN7" s="399">
        <f t="shared" si="20"/>
        <v>16005</v>
      </c>
      <c r="BO7" s="400">
        <v>4</v>
      </c>
      <c r="BP7" s="401">
        <v>2.2463425925925901E-3</v>
      </c>
      <c r="BQ7" s="399">
        <f t="shared" si="21"/>
        <v>19409</v>
      </c>
      <c r="BR7" s="400">
        <v>4</v>
      </c>
      <c r="BT7" s="402">
        <v>3.9722222222222199E-4</v>
      </c>
      <c r="BU7" s="403">
        <f t="shared" si="22"/>
        <v>3433</v>
      </c>
      <c r="BV7" s="404">
        <v>4</v>
      </c>
      <c r="BW7" s="402">
        <v>2.0819791666666699E-3</v>
      </c>
      <c r="BX7" s="403">
        <f t="shared" si="23"/>
        <v>17989</v>
      </c>
      <c r="BY7" s="404">
        <v>4</v>
      </c>
      <c r="BZ7" s="405">
        <v>2.4792013888888902E-3</v>
      </c>
      <c r="CA7" s="403">
        <f t="shared" si="24"/>
        <v>21421</v>
      </c>
      <c r="CB7" s="404">
        <v>4</v>
      </c>
      <c r="CD7" s="398">
        <v>2.2420138888888899E-4</v>
      </c>
      <c r="CE7" s="399">
        <f t="shared" si="25"/>
        <v>1938</v>
      </c>
      <c r="CF7" s="400">
        <v>4</v>
      </c>
      <c r="CG7" s="398">
        <v>9.6822916666666704E-4</v>
      </c>
      <c r="CH7" s="399">
        <f t="shared" si="26"/>
        <v>8367</v>
      </c>
      <c r="CI7" s="400">
        <v>4</v>
      </c>
      <c r="CJ7" s="401">
        <v>1.1924305555555601E-3</v>
      </c>
      <c r="CK7" s="399">
        <f t="shared" si="27"/>
        <v>10304</v>
      </c>
      <c r="CL7" s="400">
        <v>4</v>
      </c>
      <c r="CN7" s="402">
        <v>2.25347222222222E-4</v>
      </c>
      <c r="CO7" s="403">
        <f t="shared" si="28"/>
        <v>1948</v>
      </c>
      <c r="CP7" s="404">
        <v>4</v>
      </c>
      <c r="CQ7" s="402">
        <v>1.0853587962963E-3</v>
      </c>
      <c r="CR7" s="403">
        <f t="shared" si="29"/>
        <v>9379</v>
      </c>
      <c r="CS7" s="404">
        <v>4</v>
      </c>
      <c r="CT7" s="405">
        <v>1.3107060185185201E-3</v>
      </c>
      <c r="CU7" s="403">
        <f t="shared" si="30"/>
        <v>11326</v>
      </c>
      <c r="CV7" s="404">
        <v>4</v>
      </c>
    </row>
    <row r="8" spans="1:100" ht="24.75" customHeight="1">
      <c r="A8" s="410">
        <v>4</v>
      </c>
      <c r="B8" s="411">
        <v>2.7818287037037E-3</v>
      </c>
      <c r="C8" s="412">
        <f t="shared" si="0"/>
        <v>24036</v>
      </c>
      <c r="D8" s="413">
        <v>5</v>
      </c>
      <c r="E8" s="411">
        <v>5.6339236111111104E-3</v>
      </c>
      <c r="F8" s="412">
        <f t="shared" si="1"/>
        <v>48678</v>
      </c>
      <c r="G8" s="413">
        <v>5</v>
      </c>
      <c r="H8" s="414">
        <f t="shared" si="2"/>
        <v>8.4157523148148099E-3</v>
      </c>
      <c r="I8" s="412">
        <f t="shared" si="3"/>
        <v>72713</v>
      </c>
      <c r="J8" s="413">
        <v>5</v>
      </c>
      <c r="L8" s="411">
        <v>3.06001157407407E-3</v>
      </c>
      <c r="M8" s="412">
        <f>ROUND(L8*86400*100, 0)</f>
        <v>26439</v>
      </c>
      <c r="N8" s="413">
        <v>5</v>
      </c>
      <c r="O8" s="411">
        <v>6.4579513888888898E-3</v>
      </c>
      <c r="P8" s="412">
        <f t="shared" si="5"/>
        <v>55798</v>
      </c>
      <c r="Q8" s="413">
        <v>5</v>
      </c>
      <c r="R8" s="414">
        <v>9.5179629629629607E-3</v>
      </c>
      <c r="S8" s="412">
        <f t="shared" si="6"/>
        <v>82236</v>
      </c>
      <c r="T8" s="413">
        <v>5</v>
      </c>
      <c r="V8" s="411">
        <v>1.4553472222222201E-3</v>
      </c>
      <c r="W8" s="412">
        <f t="shared" si="7"/>
        <v>12575</v>
      </c>
      <c r="X8" s="413">
        <v>5</v>
      </c>
      <c r="Y8" s="411">
        <v>3.1287037037037E-3</v>
      </c>
      <c r="Z8" s="412">
        <f t="shared" si="8"/>
        <v>27033</v>
      </c>
      <c r="AA8" s="413">
        <v>5</v>
      </c>
      <c r="AB8" s="414">
        <v>4.5840509259259298E-3</v>
      </c>
      <c r="AC8" s="412">
        <f t="shared" si="9"/>
        <v>39607</v>
      </c>
      <c r="AD8" s="413">
        <v>5</v>
      </c>
      <c r="AF8" s="415">
        <v>1.58201388888889E-3</v>
      </c>
      <c r="AG8" s="416">
        <f t="shared" si="10"/>
        <v>13670</v>
      </c>
      <c r="AH8" s="417">
        <v>5</v>
      </c>
      <c r="AI8" s="415">
        <v>3.5071759259259301E-3</v>
      </c>
      <c r="AJ8" s="416">
        <f t="shared" si="11"/>
        <v>30303</v>
      </c>
      <c r="AK8" s="417">
        <v>5</v>
      </c>
      <c r="AL8" s="418">
        <v>5.0891898148148198E-3</v>
      </c>
      <c r="AM8" s="416">
        <f t="shared" si="12"/>
        <v>43972</v>
      </c>
      <c r="AN8" s="417">
        <v>5</v>
      </c>
      <c r="AP8" s="411">
        <v>8.0899305555555596E-4</v>
      </c>
      <c r="AQ8" s="412">
        <f t="shared" si="13"/>
        <v>6991</v>
      </c>
      <c r="AR8" s="413">
        <v>5</v>
      </c>
      <c r="AS8" s="411">
        <v>2.3106481481481502E-3</v>
      </c>
      <c r="AT8" s="412">
        <f t="shared" si="14"/>
        <v>19965</v>
      </c>
      <c r="AU8" s="413">
        <v>5</v>
      </c>
      <c r="AV8" s="414">
        <v>3.1196412037037E-3</v>
      </c>
      <c r="AW8" s="412">
        <f t="shared" si="15"/>
        <v>26955</v>
      </c>
      <c r="AX8" s="413">
        <v>5</v>
      </c>
      <c r="AZ8" s="411">
        <v>8.2776620370370404E-4</v>
      </c>
      <c r="BA8" s="412">
        <f t="shared" si="16"/>
        <v>7153</v>
      </c>
      <c r="BB8" s="413">
        <v>5</v>
      </c>
      <c r="BC8" s="411">
        <v>2.5901620370370401E-3</v>
      </c>
      <c r="BD8" s="412">
        <f t="shared" si="17"/>
        <v>22380</v>
      </c>
      <c r="BE8" s="413">
        <v>5</v>
      </c>
      <c r="BF8" s="414">
        <v>3.41792824074074E-3</v>
      </c>
      <c r="BG8" s="412">
        <f t="shared" si="18"/>
        <v>29532</v>
      </c>
      <c r="BH8" s="413">
        <v>5</v>
      </c>
      <c r="BJ8" s="411">
        <v>4.1195601851851902E-4</v>
      </c>
      <c r="BK8" s="412">
        <f t="shared" si="19"/>
        <v>3560</v>
      </c>
      <c r="BL8" s="413">
        <v>5</v>
      </c>
      <c r="BM8" s="411">
        <v>1.93650462962963E-3</v>
      </c>
      <c r="BN8" s="412">
        <f t="shared" si="20"/>
        <v>16732</v>
      </c>
      <c r="BO8" s="413">
        <v>5</v>
      </c>
      <c r="BP8" s="414">
        <v>2.3484490740740701E-3</v>
      </c>
      <c r="BQ8" s="412">
        <f t="shared" si="21"/>
        <v>20292</v>
      </c>
      <c r="BR8" s="413">
        <v>5</v>
      </c>
      <c r="BT8" s="411">
        <v>4.1527777777777798E-4</v>
      </c>
      <c r="BU8" s="412">
        <f t="shared" si="22"/>
        <v>3589</v>
      </c>
      <c r="BV8" s="413">
        <v>5</v>
      </c>
      <c r="BW8" s="411">
        <v>2.17662037037037E-3</v>
      </c>
      <c r="BX8" s="412">
        <f t="shared" si="23"/>
        <v>18807</v>
      </c>
      <c r="BY8" s="413">
        <v>5</v>
      </c>
      <c r="BZ8" s="414">
        <v>2.59189814814815E-3</v>
      </c>
      <c r="CA8" s="412">
        <f t="shared" si="24"/>
        <v>22395</v>
      </c>
      <c r="CB8" s="413">
        <v>5</v>
      </c>
      <c r="CD8" s="411">
        <v>2.3439814814814799E-4</v>
      </c>
      <c r="CE8" s="412">
        <f t="shared" si="25"/>
        <v>2026</v>
      </c>
      <c r="CF8" s="413">
        <v>5</v>
      </c>
      <c r="CG8" s="411">
        <v>1.0122453703703699E-3</v>
      </c>
      <c r="CH8" s="412">
        <f t="shared" si="26"/>
        <v>8747</v>
      </c>
      <c r="CI8" s="413">
        <v>5</v>
      </c>
      <c r="CJ8" s="414">
        <v>1.2466319444444499E-3</v>
      </c>
      <c r="CK8" s="412">
        <f t="shared" si="27"/>
        <v>10772</v>
      </c>
      <c r="CL8" s="413">
        <v>5</v>
      </c>
      <c r="CN8" s="411">
        <v>2.3559027777777801E-4</v>
      </c>
      <c r="CO8" s="412">
        <f t="shared" si="28"/>
        <v>2037</v>
      </c>
      <c r="CP8" s="413">
        <v>5</v>
      </c>
      <c r="CQ8" s="411">
        <v>1.1346990740740701E-3</v>
      </c>
      <c r="CR8" s="412">
        <f t="shared" si="29"/>
        <v>9805</v>
      </c>
      <c r="CS8" s="413">
        <v>5</v>
      </c>
      <c r="CT8" s="414">
        <v>1.37028935185185E-3</v>
      </c>
      <c r="CU8" s="412">
        <f t="shared" si="30"/>
        <v>11840</v>
      </c>
      <c r="CV8" s="413">
        <v>5</v>
      </c>
    </row>
    <row r="9" spans="1:100" ht="24.75" customHeight="1">
      <c r="A9" s="397">
        <v>5</v>
      </c>
      <c r="B9" s="398">
        <v>2.82175925925926E-3</v>
      </c>
      <c r="C9" s="399">
        <f t="shared" si="0"/>
        <v>24381</v>
      </c>
      <c r="D9" s="400">
        <v>6</v>
      </c>
      <c r="E9" s="398">
        <v>5.7148032407407399E-3</v>
      </c>
      <c r="F9" s="399">
        <f t="shared" si="1"/>
        <v>49377</v>
      </c>
      <c r="G9" s="400">
        <v>6</v>
      </c>
      <c r="H9" s="401">
        <f t="shared" si="2"/>
        <v>8.5365625000000007E-3</v>
      </c>
      <c r="I9" s="399">
        <f t="shared" si="3"/>
        <v>73757</v>
      </c>
      <c r="J9" s="400">
        <v>6</v>
      </c>
      <c r="L9" s="402">
        <v>3.10393518518519E-3</v>
      </c>
      <c r="M9" s="403">
        <f t="shared" si="4"/>
        <v>26819</v>
      </c>
      <c r="N9" s="404">
        <v>6</v>
      </c>
      <c r="O9" s="402">
        <v>6.5506481481481501E-3</v>
      </c>
      <c r="P9" s="403">
        <f t="shared" si="5"/>
        <v>56599</v>
      </c>
      <c r="Q9" s="404">
        <v>6</v>
      </c>
      <c r="R9" s="405">
        <v>9.6545833333333293E-3</v>
      </c>
      <c r="S9" s="403">
        <f t="shared" si="6"/>
        <v>83417</v>
      </c>
      <c r="T9" s="404">
        <v>6</v>
      </c>
      <c r="V9" s="398">
        <v>1.4954050925925901E-3</v>
      </c>
      <c r="W9" s="399">
        <f t="shared" si="7"/>
        <v>12921</v>
      </c>
      <c r="X9" s="400">
        <v>6</v>
      </c>
      <c r="Y9" s="398">
        <v>3.2148148148148201E-3</v>
      </c>
      <c r="Z9" s="399">
        <f t="shared" si="8"/>
        <v>27777</v>
      </c>
      <c r="AA9" s="400">
        <v>6</v>
      </c>
      <c r="AB9" s="401">
        <v>4.7102199074074104E-3</v>
      </c>
      <c r="AC9" s="399">
        <f t="shared" si="9"/>
        <v>40697</v>
      </c>
      <c r="AD9" s="400">
        <v>6</v>
      </c>
      <c r="AF9" s="406">
        <v>1.62555555555556E-3</v>
      </c>
      <c r="AG9" s="407">
        <f t="shared" si="10"/>
        <v>14046</v>
      </c>
      <c r="AH9" s="408">
        <v>6</v>
      </c>
      <c r="AI9" s="406">
        <v>3.6037037037037001E-3</v>
      </c>
      <c r="AJ9" s="407">
        <f t="shared" si="11"/>
        <v>31137</v>
      </c>
      <c r="AK9" s="408">
        <v>6</v>
      </c>
      <c r="AL9" s="409">
        <v>5.2292592592592599E-3</v>
      </c>
      <c r="AM9" s="407">
        <f t="shared" si="12"/>
        <v>45182</v>
      </c>
      <c r="AN9" s="408">
        <v>6</v>
      </c>
      <c r="AP9" s="398">
        <v>8.44166666666667E-4</v>
      </c>
      <c r="AQ9" s="399">
        <f t="shared" si="13"/>
        <v>7295</v>
      </c>
      <c r="AR9" s="400">
        <v>6</v>
      </c>
      <c r="AS9" s="398">
        <v>2.41111111111111E-3</v>
      </c>
      <c r="AT9" s="399">
        <f t="shared" si="14"/>
        <v>20833</v>
      </c>
      <c r="AU9" s="400">
        <v>6</v>
      </c>
      <c r="AV9" s="401">
        <v>3.2552777777777801E-3</v>
      </c>
      <c r="AW9" s="399">
        <f t="shared" si="15"/>
        <v>28127</v>
      </c>
      <c r="AX9" s="400">
        <v>6</v>
      </c>
      <c r="AZ9" s="402">
        <v>8.6375000000000004E-4</v>
      </c>
      <c r="BA9" s="403">
        <f t="shared" si="16"/>
        <v>7464</v>
      </c>
      <c r="BB9" s="404">
        <v>6</v>
      </c>
      <c r="BC9" s="402">
        <v>2.7027777777777801E-3</v>
      </c>
      <c r="BD9" s="403">
        <f t="shared" si="17"/>
        <v>23353</v>
      </c>
      <c r="BE9" s="404">
        <v>6</v>
      </c>
      <c r="BF9" s="405">
        <v>3.56652777777778E-3</v>
      </c>
      <c r="BG9" s="403">
        <f t="shared" si="18"/>
        <v>30816</v>
      </c>
      <c r="BH9" s="404">
        <v>6</v>
      </c>
      <c r="BJ9" s="398">
        <v>4.29861111111111E-4</v>
      </c>
      <c r="BK9" s="399">
        <f t="shared" si="19"/>
        <v>3715</v>
      </c>
      <c r="BL9" s="400">
        <v>6</v>
      </c>
      <c r="BM9" s="398">
        <v>2.02069444444444E-3</v>
      </c>
      <c r="BN9" s="399">
        <f t="shared" si="20"/>
        <v>17460</v>
      </c>
      <c r="BO9" s="400">
        <v>6</v>
      </c>
      <c r="BP9" s="401">
        <v>2.45055555555556E-3</v>
      </c>
      <c r="BQ9" s="399">
        <f t="shared" si="21"/>
        <v>21174</v>
      </c>
      <c r="BR9" s="400">
        <v>6</v>
      </c>
      <c r="BT9" s="402">
        <v>4.3333333333333299E-4</v>
      </c>
      <c r="BU9" s="403">
        <f t="shared" si="22"/>
        <v>3745</v>
      </c>
      <c r="BV9" s="404">
        <v>6</v>
      </c>
      <c r="BW9" s="402">
        <v>2.2712499999999998E-3</v>
      </c>
      <c r="BX9" s="403">
        <f t="shared" si="23"/>
        <v>19625</v>
      </c>
      <c r="BY9" s="404">
        <v>6</v>
      </c>
      <c r="BZ9" s="405">
        <v>2.7045833333333301E-3</v>
      </c>
      <c r="CA9" s="403">
        <f t="shared" si="24"/>
        <v>23369</v>
      </c>
      <c r="CB9" s="404">
        <v>6</v>
      </c>
      <c r="CD9" s="398">
        <v>2.4458333333333298E-4</v>
      </c>
      <c r="CE9" s="399">
        <f t="shared" si="25"/>
        <v>2114</v>
      </c>
      <c r="CF9" s="400">
        <v>6</v>
      </c>
      <c r="CG9" s="398">
        <v>1.0562499999999999E-3</v>
      </c>
      <c r="CH9" s="399">
        <f t="shared" si="26"/>
        <v>9127</v>
      </c>
      <c r="CI9" s="400">
        <v>6</v>
      </c>
      <c r="CJ9" s="401">
        <v>1.3008333333333301E-3</v>
      </c>
      <c r="CK9" s="399">
        <f t="shared" si="27"/>
        <v>11240</v>
      </c>
      <c r="CL9" s="400">
        <v>6</v>
      </c>
      <c r="CN9" s="402">
        <v>2.4583333333333298E-4</v>
      </c>
      <c r="CO9" s="403">
        <f t="shared" si="28"/>
        <v>2125</v>
      </c>
      <c r="CP9" s="404">
        <v>6</v>
      </c>
      <c r="CQ9" s="402">
        <v>1.1840277777777799E-3</v>
      </c>
      <c r="CR9" s="403">
        <f t="shared" si="29"/>
        <v>10231</v>
      </c>
      <c r="CS9" s="404">
        <v>6</v>
      </c>
      <c r="CT9" s="405">
        <v>1.42986111111111E-3</v>
      </c>
      <c r="CU9" s="403">
        <f t="shared" si="30"/>
        <v>12355</v>
      </c>
      <c r="CV9" s="404">
        <v>6</v>
      </c>
    </row>
    <row r="10" spans="1:100" ht="24.75" customHeight="1">
      <c r="A10" s="410">
        <v>6</v>
      </c>
      <c r="B10" s="411">
        <v>2.8616898148148199E-3</v>
      </c>
      <c r="C10" s="412">
        <f t="shared" si="0"/>
        <v>24726</v>
      </c>
      <c r="D10" s="413">
        <v>7</v>
      </c>
      <c r="E10" s="411">
        <v>5.7956712962962996E-3</v>
      </c>
      <c r="F10" s="412">
        <f t="shared" si="1"/>
        <v>50076</v>
      </c>
      <c r="G10" s="413">
        <v>7</v>
      </c>
      <c r="H10" s="414">
        <f t="shared" si="2"/>
        <v>8.6573611111111191E-3</v>
      </c>
      <c r="I10" s="412">
        <f t="shared" si="3"/>
        <v>74801</v>
      </c>
      <c r="J10" s="413">
        <v>7</v>
      </c>
      <c r="L10" s="411">
        <v>3.1478587962963001E-3</v>
      </c>
      <c r="M10" s="412">
        <f t="shared" si="4"/>
        <v>27199</v>
      </c>
      <c r="N10" s="413">
        <v>7</v>
      </c>
      <c r="O10" s="411">
        <v>6.6433449074074103E-3</v>
      </c>
      <c r="P10" s="412">
        <f t="shared" si="5"/>
        <v>57400</v>
      </c>
      <c r="Q10" s="413">
        <v>7</v>
      </c>
      <c r="R10" s="414">
        <v>9.7912037037037099E-3</v>
      </c>
      <c r="S10" s="412">
        <f t="shared" si="6"/>
        <v>84597</v>
      </c>
      <c r="T10" s="413">
        <v>7</v>
      </c>
      <c r="V10" s="411">
        <v>1.53546296296296E-3</v>
      </c>
      <c r="W10" s="412">
        <f t="shared" si="7"/>
        <v>13267</v>
      </c>
      <c r="X10" s="413">
        <v>7</v>
      </c>
      <c r="Y10" s="411">
        <v>3.3009259259259298E-3</v>
      </c>
      <c r="Z10" s="412">
        <f t="shared" si="8"/>
        <v>28521</v>
      </c>
      <c r="AA10" s="413">
        <v>7</v>
      </c>
      <c r="AB10" s="414">
        <v>4.8363888888888901E-3</v>
      </c>
      <c r="AC10" s="412">
        <f t="shared" si="9"/>
        <v>41787</v>
      </c>
      <c r="AD10" s="413">
        <v>7</v>
      </c>
      <c r="AF10" s="415">
        <v>1.66909722222222E-3</v>
      </c>
      <c r="AG10" s="416">
        <f t="shared" si="10"/>
        <v>14422</v>
      </c>
      <c r="AH10" s="417">
        <v>7</v>
      </c>
      <c r="AI10" s="415">
        <v>3.7002314814814801E-3</v>
      </c>
      <c r="AJ10" s="416">
        <f t="shared" si="11"/>
        <v>31971</v>
      </c>
      <c r="AK10" s="417">
        <v>7</v>
      </c>
      <c r="AL10" s="418">
        <v>5.3693287037036999E-3</v>
      </c>
      <c r="AM10" s="416">
        <f t="shared" si="12"/>
        <v>46392</v>
      </c>
      <c r="AN10" s="417">
        <v>7</v>
      </c>
      <c r="AP10" s="411">
        <v>8.7934027777777804E-4</v>
      </c>
      <c r="AQ10" s="412">
        <f t="shared" si="13"/>
        <v>7599</v>
      </c>
      <c r="AR10" s="413">
        <v>7</v>
      </c>
      <c r="AS10" s="411">
        <v>2.5115740740740702E-3</v>
      </c>
      <c r="AT10" s="412">
        <f t="shared" si="14"/>
        <v>21701</v>
      </c>
      <c r="AU10" s="413">
        <v>7</v>
      </c>
      <c r="AV10" s="414">
        <v>3.3909143518518498E-3</v>
      </c>
      <c r="AW10" s="412">
        <f>ROUND(AV10*86400*100, 0)</f>
        <v>29298</v>
      </c>
      <c r="AX10" s="413">
        <v>7</v>
      </c>
      <c r="AZ10" s="411">
        <v>8.9974537037036998E-4</v>
      </c>
      <c r="BA10" s="412">
        <f t="shared" si="16"/>
        <v>7775</v>
      </c>
      <c r="BB10" s="413">
        <v>7</v>
      </c>
      <c r="BC10" s="411">
        <v>2.81539351851852E-3</v>
      </c>
      <c r="BD10" s="412">
        <f t="shared" si="17"/>
        <v>24326</v>
      </c>
      <c r="BE10" s="413">
        <v>7</v>
      </c>
      <c r="BF10" s="414">
        <v>3.7151388888888898E-3</v>
      </c>
      <c r="BG10" s="412">
        <f t="shared" si="18"/>
        <v>32100</v>
      </c>
      <c r="BH10" s="413">
        <v>7</v>
      </c>
      <c r="BJ10" s="411">
        <v>4.4777777777777801E-4</v>
      </c>
      <c r="BK10" s="412">
        <f t="shared" si="19"/>
        <v>3870</v>
      </c>
      <c r="BL10" s="413">
        <v>7</v>
      </c>
      <c r="BM10" s="411">
        <v>2.1048958333333301E-3</v>
      </c>
      <c r="BN10" s="412">
        <f t="shared" si="20"/>
        <v>18187</v>
      </c>
      <c r="BO10" s="413">
        <v>7</v>
      </c>
      <c r="BP10" s="414">
        <v>2.5526620370370399E-3</v>
      </c>
      <c r="BQ10" s="412">
        <f t="shared" si="21"/>
        <v>22056</v>
      </c>
      <c r="BR10" s="413">
        <v>7</v>
      </c>
      <c r="BT10" s="411">
        <v>4.5138888888888898E-4</v>
      </c>
      <c r="BU10" s="412">
        <f t="shared" si="22"/>
        <v>3901</v>
      </c>
      <c r="BV10" s="413">
        <v>7</v>
      </c>
      <c r="BW10" s="411">
        <v>2.3658912037036999E-3</v>
      </c>
      <c r="BX10" s="412">
        <f t="shared" si="23"/>
        <v>20442</v>
      </c>
      <c r="BY10" s="413">
        <v>7</v>
      </c>
      <c r="BZ10" s="414">
        <v>2.81728009259259E-3</v>
      </c>
      <c r="CA10" s="412">
        <f t="shared" si="24"/>
        <v>24342</v>
      </c>
      <c r="CB10" s="413">
        <v>7</v>
      </c>
      <c r="CD10" s="411">
        <v>2.5476851851851903E-4</v>
      </c>
      <c r="CE10" s="412">
        <f t="shared" si="25"/>
        <v>2202</v>
      </c>
      <c r="CF10" s="413">
        <v>7</v>
      </c>
      <c r="CG10" s="411">
        <v>1.1002546296296301E-3</v>
      </c>
      <c r="CH10" s="412">
        <f t="shared" si="26"/>
        <v>9507</v>
      </c>
      <c r="CI10" s="413">
        <v>7</v>
      </c>
      <c r="CJ10" s="414">
        <v>1.3550347222222199E-3</v>
      </c>
      <c r="CK10" s="412">
        <f>ROUND(CJ10*86400*100, 0)</f>
        <v>11708</v>
      </c>
      <c r="CL10" s="413">
        <v>7</v>
      </c>
      <c r="CN10" s="411">
        <v>2.5607638888888902E-4</v>
      </c>
      <c r="CO10" s="412">
        <f t="shared" si="28"/>
        <v>2214</v>
      </c>
      <c r="CP10" s="413">
        <v>7</v>
      </c>
      <c r="CQ10" s="411">
        <v>1.23336805555556E-3</v>
      </c>
      <c r="CR10" s="412">
        <f t="shared" si="29"/>
        <v>10657</v>
      </c>
      <c r="CS10" s="413">
        <v>7</v>
      </c>
      <c r="CT10" s="414">
        <v>1.4894444444444399E-3</v>
      </c>
      <c r="CU10" s="412">
        <f t="shared" si="30"/>
        <v>12870</v>
      </c>
      <c r="CV10" s="413">
        <v>7</v>
      </c>
    </row>
    <row r="11" spans="1:100" ht="24.75" customHeight="1">
      <c r="A11" s="397">
        <v>7</v>
      </c>
      <c r="B11" s="398">
        <v>2.9016203703703699E-3</v>
      </c>
      <c r="C11" s="399">
        <f t="shared" si="0"/>
        <v>25071</v>
      </c>
      <c r="D11" s="400">
        <v>8</v>
      </c>
      <c r="E11" s="398">
        <v>5.8765393518518498E-3</v>
      </c>
      <c r="F11" s="399">
        <f t="shared" si="1"/>
        <v>50774</v>
      </c>
      <c r="G11" s="400">
        <v>8</v>
      </c>
      <c r="H11" s="401">
        <f t="shared" si="2"/>
        <v>8.7781597222222202E-3</v>
      </c>
      <c r="I11" s="399">
        <f t="shared" si="3"/>
        <v>75844</v>
      </c>
      <c r="J11" s="400">
        <v>8</v>
      </c>
      <c r="L11" s="402">
        <v>3.1917824074074101E-3</v>
      </c>
      <c r="M11" s="403">
        <f t="shared" si="4"/>
        <v>27578</v>
      </c>
      <c r="N11" s="404">
        <v>8</v>
      </c>
      <c r="O11" s="402">
        <v>6.7360532407407404E-3</v>
      </c>
      <c r="P11" s="403">
        <f t="shared" si="5"/>
        <v>58201</v>
      </c>
      <c r="Q11" s="404">
        <v>8</v>
      </c>
      <c r="R11" s="405">
        <v>9.9278356481481492E-3</v>
      </c>
      <c r="S11" s="403">
        <f t="shared" si="6"/>
        <v>85778</v>
      </c>
      <c r="T11" s="404">
        <v>8</v>
      </c>
      <c r="V11" s="398">
        <v>1.57552083333333E-3</v>
      </c>
      <c r="W11" s="399">
        <f>ROUND(V11*86400*100, 0)</f>
        <v>13613</v>
      </c>
      <c r="X11" s="400">
        <v>8</v>
      </c>
      <c r="Y11" s="398">
        <v>3.38703703703704E-3</v>
      </c>
      <c r="Z11" s="399">
        <f t="shared" si="8"/>
        <v>29265</v>
      </c>
      <c r="AA11" s="400">
        <v>8</v>
      </c>
      <c r="AB11" s="401">
        <v>4.9625578703703698E-3</v>
      </c>
      <c r="AC11" s="399">
        <f t="shared" si="9"/>
        <v>42878</v>
      </c>
      <c r="AD11" s="400">
        <v>8</v>
      </c>
      <c r="AF11" s="406">
        <v>1.7126388888888901E-3</v>
      </c>
      <c r="AG11" s="407">
        <f t="shared" si="10"/>
        <v>14798</v>
      </c>
      <c r="AH11" s="408">
        <v>8</v>
      </c>
      <c r="AI11" s="406">
        <v>3.7967592592592601E-3</v>
      </c>
      <c r="AJ11" s="407">
        <f t="shared" si="11"/>
        <v>32805</v>
      </c>
      <c r="AK11" s="408">
        <v>8</v>
      </c>
      <c r="AL11" s="409">
        <v>5.5093981481481504E-3</v>
      </c>
      <c r="AM11" s="407">
        <f t="shared" si="12"/>
        <v>47602</v>
      </c>
      <c r="AN11" s="408">
        <v>8</v>
      </c>
      <c r="AP11" s="398">
        <v>9.1451388888888897E-4</v>
      </c>
      <c r="AQ11" s="399">
        <f t="shared" si="13"/>
        <v>7902</v>
      </c>
      <c r="AR11" s="400">
        <v>8</v>
      </c>
      <c r="AS11" s="398">
        <v>2.6120370370370399E-3</v>
      </c>
      <c r="AT11" s="399">
        <f t="shared" si="14"/>
        <v>22569</v>
      </c>
      <c r="AU11" s="400">
        <v>8</v>
      </c>
      <c r="AV11" s="401">
        <v>3.5265509259259299E-3</v>
      </c>
      <c r="AW11" s="399">
        <f t="shared" si="15"/>
        <v>30470</v>
      </c>
      <c r="AX11" s="400">
        <v>8</v>
      </c>
      <c r="AZ11" s="402">
        <v>9.3572916666666696E-4</v>
      </c>
      <c r="BA11" s="403">
        <f t="shared" si="16"/>
        <v>8086</v>
      </c>
      <c r="BB11" s="404">
        <v>8</v>
      </c>
      <c r="BC11" s="402">
        <v>2.92800925925926E-3</v>
      </c>
      <c r="BD11" s="403">
        <f t="shared" si="17"/>
        <v>25299</v>
      </c>
      <c r="BE11" s="404">
        <v>8</v>
      </c>
      <c r="BF11" s="405">
        <v>3.8637384259259302E-3</v>
      </c>
      <c r="BG11" s="403">
        <f t="shared" si="18"/>
        <v>33384</v>
      </c>
      <c r="BH11" s="404">
        <v>8</v>
      </c>
      <c r="BJ11" s="398">
        <v>4.6568287037036999E-4</v>
      </c>
      <c r="BK11" s="399">
        <f>ROUND(BJ11*86400*100, 0)</f>
        <v>4024</v>
      </c>
      <c r="BL11" s="400">
        <v>8</v>
      </c>
      <c r="BM11" s="398">
        <v>2.1890856481481501E-3</v>
      </c>
      <c r="BN11" s="399">
        <f t="shared" si="20"/>
        <v>18915</v>
      </c>
      <c r="BO11" s="400">
        <v>8</v>
      </c>
      <c r="BP11" s="401">
        <v>2.6547685185185198E-3</v>
      </c>
      <c r="BQ11" s="399">
        <f t="shared" si="21"/>
        <v>22938</v>
      </c>
      <c r="BR11" s="400">
        <v>8</v>
      </c>
      <c r="BT11" s="402">
        <v>4.6944444444444502E-4</v>
      </c>
      <c r="BU11" s="403">
        <f t="shared" si="22"/>
        <v>4057</v>
      </c>
      <c r="BV11" s="404">
        <v>8</v>
      </c>
      <c r="BW11" s="402">
        <v>2.4605208333333302E-3</v>
      </c>
      <c r="BX11" s="403">
        <f t="shared" si="23"/>
        <v>21260</v>
      </c>
      <c r="BY11" s="404">
        <v>8</v>
      </c>
      <c r="BZ11" s="405">
        <v>2.92996527777778E-3</v>
      </c>
      <c r="CA11" s="403">
        <f t="shared" si="24"/>
        <v>25316</v>
      </c>
      <c r="CB11" s="404">
        <v>8</v>
      </c>
      <c r="CD11" s="398">
        <v>2.6496527777777797E-4</v>
      </c>
      <c r="CE11" s="399">
        <f t="shared" si="25"/>
        <v>2290</v>
      </c>
      <c r="CF11" s="400">
        <v>8</v>
      </c>
      <c r="CG11" s="398">
        <v>1.14427083333333E-3</v>
      </c>
      <c r="CH11" s="399">
        <f t="shared" si="26"/>
        <v>9887</v>
      </c>
      <c r="CI11" s="400">
        <v>8</v>
      </c>
      <c r="CJ11" s="401">
        <v>1.40923611111111E-3</v>
      </c>
      <c r="CK11" s="399">
        <f t="shared" si="27"/>
        <v>12177</v>
      </c>
      <c r="CL11" s="400">
        <v>8</v>
      </c>
      <c r="CN11" s="402">
        <v>2.66319444444445E-4</v>
      </c>
      <c r="CO11" s="403">
        <f t="shared" si="28"/>
        <v>2302</v>
      </c>
      <c r="CP11" s="404">
        <v>8</v>
      </c>
      <c r="CQ11" s="402">
        <v>1.2826967592592599E-3</v>
      </c>
      <c r="CR11" s="403">
        <f t="shared" si="29"/>
        <v>11084</v>
      </c>
      <c r="CS11" s="404">
        <v>8</v>
      </c>
      <c r="CT11" s="405">
        <v>1.5490162037037E-3</v>
      </c>
      <c r="CU11" s="403">
        <f>ROUND(CT11*86400*100, 0)</f>
        <v>13384</v>
      </c>
      <c r="CV11" s="404">
        <v>8</v>
      </c>
    </row>
    <row r="12" spans="1:100" ht="24.75" customHeight="1">
      <c r="A12" s="410">
        <v>8</v>
      </c>
      <c r="B12" s="411">
        <v>2.9415509259259299E-3</v>
      </c>
      <c r="C12" s="412">
        <f t="shared" si="0"/>
        <v>25416</v>
      </c>
      <c r="D12" s="413">
        <v>9</v>
      </c>
      <c r="E12" s="411">
        <v>5.9574074074074104E-3</v>
      </c>
      <c r="F12" s="412">
        <f t="shared" si="1"/>
        <v>51473</v>
      </c>
      <c r="G12" s="413">
        <v>9</v>
      </c>
      <c r="H12" s="414">
        <f t="shared" si="2"/>
        <v>8.8989583333333403E-3</v>
      </c>
      <c r="I12" s="412">
        <f t="shared" si="3"/>
        <v>76888</v>
      </c>
      <c r="J12" s="413">
        <v>9</v>
      </c>
      <c r="L12" s="411">
        <v>3.2357060185185201E-3</v>
      </c>
      <c r="M12" s="412">
        <f t="shared" si="4"/>
        <v>27958</v>
      </c>
      <c r="N12" s="413">
        <v>9</v>
      </c>
      <c r="O12" s="411">
        <v>6.8287499999999998E-3</v>
      </c>
      <c r="P12" s="412">
        <f t="shared" si="5"/>
        <v>59001</v>
      </c>
      <c r="Q12" s="413">
        <v>9</v>
      </c>
      <c r="R12" s="414">
        <v>1.0064351851851901E-2</v>
      </c>
      <c r="S12" s="412">
        <f t="shared" si="6"/>
        <v>86957</v>
      </c>
      <c r="T12" s="413">
        <v>9</v>
      </c>
      <c r="V12" s="411">
        <v>1.6155787037037E-3</v>
      </c>
      <c r="W12" s="412">
        <f t="shared" si="7"/>
        <v>13960</v>
      </c>
      <c r="X12" s="413">
        <v>9</v>
      </c>
      <c r="Y12" s="411">
        <v>3.4731481481481501E-3</v>
      </c>
      <c r="Z12" s="412">
        <f t="shared" si="8"/>
        <v>30009</v>
      </c>
      <c r="AA12" s="413">
        <v>9</v>
      </c>
      <c r="AB12" s="414">
        <v>5.0887268518518504E-3</v>
      </c>
      <c r="AC12" s="412">
        <f t="shared" si="9"/>
        <v>43968</v>
      </c>
      <c r="AD12" s="413">
        <v>9</v>
      </c>
      <c r="AF12" s="415">
        <v>1.7561805555555601E-3</v>
      </c>
      <c r="AG12" s="416">
        <f t="shared" si="10"/>
        <v>15174</v>
      </c>
      <c r="AH12" s="417">
        <v>9</v>
      </c>
      <c r="AI12" s="415">
        <v>3.8932870370370402E-3</v>
      </c>
      <c r="AJ12" s="416">
        <f t="shared" si="11"/>
        <v>33639</v>
      </c>
      <c r="AK12" s="417">
        <v>9</v>
      </c>
      <c r="AL12" s="418">
        <v>5.6494675925925896E-3</v>
      </c>
      <c r="AM12" s="416">
        <f t="shared" si="12"/>
        <v>48812</v>
      </c>
      <c r="AN12" s="417">
        <v>9</v>
      </c>
      <c r="AP12" s="411">
        <v>9.4968750000000001E-4</v>
      </c>
      <c r="AQ12" s="412">
        <f t="shared" si="13"/>
        <v>8206</v>
      </c>
      <c r="AR12" s="413">
        <v>9</v>
      </c>
      <c r="AS12" s="411">
        <v>2.7125000000000001E-3</v>
      </c>
      <c r="AT12" s="412">
        <f t="shared" si="14"/>
        <v>23437</v>
      </c>
      <c r="AU12" s="413">
        <v>9</v>
      </c>
      <c r="AV12" s="414">
        <v>3.6621875000000001E-3</v>
      </c>
      <c r="AW12" s="412">
        <f t="shared" si="15"/>
        <v>31642</v>
      </c>
      <c r="AX12" s="413">
        <v>9</v>
      </c>
      <c r="AZ12" s="411">
        <v>9.71724537037037E-4</v>
      </c>
      <c r="BA12" s="412">
        <f t="shared" si="16"/>
        <v>8397</v>
      </c>
      <c r="BB12" s="413">
        <v>9</v>
      </c>
      <c r="BC12" s="411">
        <v>3.0406249999999999E-3</v>
      </c>
      <c r="BD12" s="412">
        <f t="shared" si="17"/>
        <v>26272</v>
      </c>
      <c r="BE12" s="413">
        <v>9</v>
      </c>
      <c r="BF12" s="414">
        <v>4.01234953703704E-3</v>
      </c>
      <c r="BG12" s="412">
        <f t="shared" si="18"/>
        <v>34668</v>
      </c>
      <c r="BH12" s="413">
        <v>9</v>
      </c>
      <c r="BJ12" s="411">
        <v>4.8359953703703699E-4</v>
      </c>
      <c r="BK12" s="412">
        <f t="shared" si="19"/>
        <v>4179</v>
      </c>
      <c r="BL12" s="413">
        <v>9</v>
      </c>
      <c r="BM12" s="411">
        <v>2.2732870370370398E-3</v>
      </c>
      <c r="BN12" s="412">
        <f t="shared" si="20"/>
        <v>19642</v>
      </c>
      <c r="BO12" s="413">
        <v>9</v>
      </c>
      <c r="BP12" s="414">
        <v>2.7568750000000002E-3</v>
      </c>
      <c r="BQ12" s="412">
        <f t="shared" si="21"/>
        <v>23820</v>
      </c>
      <c r="BR12" s="413">
        <v>9</v>
      </c>
      <c r="BT12" s="411">
        <v>4.8749999999999998E-4</v>
      </c>
      <c r="BU12" s="412">
        <f t="shared" si="22"/>
        <v>4213</v>
      </c>
      <c r="BV12" s="413">
        <v>9</v>
      </c>
      <c r="BW12" s="411">
        <v>2.5551620370370398E-3</v>
      </c>
      <c r="BX12" s="412">
        <f t="shared" si="23"/>
        <v>22078</v>
      </c>
      <c r="BY12" s="413">
        <v>9</v>
      </c>
      <c r="BZ12" s="414">
        <v>3.0426620370370399E-3</v>
      </c>
      <c r="CA12" s="412">
        <f t="shared" si="24"/>
        <v>26290</v>
      </c>
      <c r="CB12" s="413">
        <v>9</v>
      </c>
      <c r="CD12" s="411">
        <v>2.7515046296296299E-4</v>
      </c>
      <c r="CE12" s="412">
        <f t="shared" si="25"/>
        <v>2378</v>
      </c>
      <c r="CF12" s="413">
        <v>9</v>
      </c>
      <c r="CG12" s="411">
        <v>1.18827546296296E-3</v>
      </c>
      <c r="CH12" s="412">
        <f t="shared" si="26"/>
        <v>10268</v>
      </c>
      <c r="CI12" s="413">
        <v>9</v>
      </c>
      <c r="CJ12" s="414">
        <v>1.4634374999999999E-3</v>
      </c>
      <c r="CK12" s="412">
        <f t="shared" si="27"/>
        <v>12645</v>
      </c>
      <c r="CL12" s="413">
        <v>9</v>
      </c>
      <c r="CN12" s="411">
        <v>2.7656250000000001E-4</v>
      </c>
      <c r="CO12" s="412">
        <f>ROUND(CN12*86400*100, 0)</f>
        <v>2390</v>
      </c>
      <c r="CP12" s="413">
        <v>9</v>
      </c>
      <c r="CQ12" s="411">
        <v>1.33203703703704E-3</v>
      </c>
      <c r="CR12" s="412">
        <f t="shared" si="29"/>
        <v>11510</v>
      </c>
      <c r="CS12" s="413">
        <v>9</v>
      </c>
      <c r="CT12" s="414">
        <v>1.6085995370370401E-3</v>
      </c>
      <c r="CU12" s="412">
        <f t="shared" si="30"/>
        <v>13899</v>
      </c>
      <c r="CV12" s="413">
        <v>9</v>
      </c>
    </row>
    <row r="13" spans="1:100" ht="24.75" customHeight="1">
      <c r="A13" s="397">
        <v>9</v>
      </c>
      <c r="B13" s="398">
        <v>2.9814814814814799E-3</v>
      </c>
      <c r="C13" s="399">
        <f t="shared" si="0"/>
        <v>25761</v>
      </c>
      <c r="D13" s="400">
        <v>10</v>
      </c>
      <c r="E13" s="398">
        <v>6.0382754629629597E-3</v>
      </c>
      <c r="F13" s="399">
        <f t="shared" si="1"/>
        <v>52172</v>
      </c>
      <c r="G13" s="400">
        <v>10</v>
      </c>
      <c r="H13" s="401">
        <f t="shared" si="2"/>
        <v>9.0197569444444396E-3</v>
      </c>
      <c r="I13" s="399">
        <f t="shared" si="3"/>
        <v>77932</v>
      </c>
      <c r="J13" s="400">
        <v>10</v>
      </c>
      <c r="L13" s="402">
        <v>3.2796296296296302E-3</v>
      </c>
      <c r="M13" s="403">
        <f t="shared" si="4"/>
        <v>28337</v>
      </c>
      <c r="N13" s="404">
        <v>10</v>
      </c>
      <c r="O13" s="402">
        <v>6.92144675925926E-3</v>
      </c>
      <c r="P13" s="403">
        <f t="shared" si="5"/>
        <v>59802</v>
      </c>
      <c r="Q13" s="404">
        <v>10</v>
      </c>
      <c r="R13" s="405">
        <v>1.02010763888889E-2</v>
      </c>
      <c r="S13" s="403">
        <f t="shared" si="6"/>
        <v>88138</v>
      </c>
      <c r="T13" s="404">
        <v>10</v>
      </c>
      <c r="V13" s="398">
        <v>1.655625E-3</v>
      </c>
      <c r="W13" s="399">
        <f t="shared" si="7"/>
        <v>14306</v>
      </c>
      <c r="X13" s="400">
        <v>10</v>
      </c>
      <c r="Y13" s="398">
        <v>3.5592592592592598E-3</v>
      </c>
      <c r="Z13" s="399">
        <f t="shared" si="8"/>
        <v>30753</v>
      </c>
      <c r="AA13" s="400">
        <v>10</v>
      </c>
      <c r="AB13" s="401">
        <v>5.2148842592592603E-3</v>
      </c>
      <c r="AC13" s="399">
        <f t="shared" si="9"/>
        <v>45058</v>
      </c>
      <c r="AD13" s="400">
        <v>10</v>
      </c>
      <c r="AF13" s="406">
        <v>1.7997222222222199E-3</v>
      </c>
      <c r="AG13" s="407">
        <f t="shared" si="10"/>
        <v>15551</v>
      </c>
      <c r="AH13" s="408">
        <v>10</v>
      </c>
      <c r="AI13" s="406">
        <v>3.9898148148148202E-3</v>
      </c>
      <c r="AJ13" s="407">
        <f t="shared" si="11"/>
        <v>34473</v>
      </c>
      <c r="AK13" s="408">
        <v>10</v>
      </c>
      <c r="AL13" s="409">
        <v>5.7895370370370401E-3</v>
      </c>
      <c r="AM13" s="407">
        <f t="shared" si="12"/>
        <v>50023</v>
      </c>
      <c r="AN13" s="408">
        <v>10</v>
      </c>
      <c r="AP13" s="398">
        <v>9.8486111111111105E-4</v>
      </c>
      <c r="AQ13" s="399">
        <f t="shared" si="13"/>
        <v>8510</v>
      </c>
      <c r="AR13" s="400">
        <v>10</v>
      </c>
      <c r="AS13" s="398">
        <v>2.8129629629629598E-3</v>
      </c>
      <c r="AT13" s="399">
        <f t="shared" si="14"/>
        <v>24305</v>
      </c>
      <c r="AU13" s="400">
        <v>10</v>
      </c>
      <c r="AV13" s="401">
        <v>3.7978240740740698E-3</v>
      </c>
      <c r="AW13" s="399">
        <f t="shared" si="15"/>
        <v>32814</v>
      </c>
      <c r="AX13" s="400">
        <v>10</v>
      </c>
      <c r="AZ13" s="402">
        <v>1.0077083333333301E-3</v>
      </c>
      <c r="BA13" s="403">
        <f t="shared" si="16"/>
        <v>8708</v>
      </c>
      <c r="BB13" s="404">
        <v>10</v>
      </c>
      <c r="BC13" s="402">
        <v>3.1532407407407399E-3</v>
      </c>
      <c r="BD13" s="403">
        <f t="shared" si="17"/>
        <v>27245</v>
      </c>
      <c r="BE13" s="404">
        <v>10</v>
      </c>
      <c r="BF13" s="405">
        <v>4.1609490740740704E-3</v>
      </c>
      <c r="BG13" s="403">
        <f t="shared" si="18"/>
        <v>35952</v>
      </c>
      <c r="BH13" s="404">
        <v>10</v>
      </c>
      <c r="BJ13" s="398">
        <v>5.0150462962962996E-4</v>
      </c>
      <c r="BK13" s="399">
        <f t="shared" si="19"/>
        <v>4334</v>
      </c>
      <c r="BL13" s="400">
        <v>10</v>
      </c>
      <c r="BM13" s="398">
        <v>2.3574768518518502E-3</v>
      </c>
      <c r="BN13" s="399">
        <f t="shared" si="20"/>
        <v>20370</v>
      </c>
      <c r="BO13" s="400">
        <v>10</v>
      </c>
      <c r="BP13" s="401">
        <v>2.8589814814814801E-3</v>
      </c>
      <c r="BQ13" s="399">
        <f t="shared" si="21"/>
        <v>24703</v>
      </c>
      <c r="BR13" s="400">
        <v>10</v>
      </c>
      <c r="BT13" s="402">
        <v>5.0555555555555597E-4</v>
      </c>
      <c r="BU13" s="403">
        <f t="shared" si="22"/>
        <v>4369</v>
      </c>
      <c r="BV13" s="404">
        <v>10</v>
      </c>
      <c r="BW13" s="402">
        <v>2.6497916666666701E-3</v>
      </c>
      <c r="BX13" s="403">
        <f t="shared" si="23"/>
        <v>22895</v>
      </c>
      <c r="BY13" s="404">
        <v>10</v>
      </c>
      <c r="BZ13" s="405">
        <v>3.15534722222222E-3</v>
      </c>
      <c r="CA13" s="403">
        <f t="shared" si="24"/>
        <v>27263</v>
      </c>
      <c r="CB13" s="404">
        <v>10</v>
      </c>
      <c r="CD13" s="398">
        <v>2.8534722222222199E-4</v>
      </c>
      <c r="CE13" s="399">
        <f t="shared" si="25"/>
        <v>2466</v>
      </c>
      <c r="CF13" s="400">
        <v>10</v>
      </c>
      <c r="CG13" s="398">
        <v>1.2322916666666699E-3</v>
      </c>
      <c r="CH13" s="399">
        <f t="shared" si="26"/>
        <v>10648</v>
      </c>
      <c r="CI13" s="400">
        <v>10</v>
      </c>
      <c r="CJ13" s="401">
        <v>1.51763888888889E-3</v>
      </c>
      <c r="CK13" s="399">
        <f t="shared" si="27"/>
        <v>13113</v>
      </c>
      <c r="CL13" s="400">
        <v>10</v>
      </c>
      <c r="CN13" s="402">
        <v>2.8680555555555599E-4</v>
      </c>
      <c r="CO13" s="403">
        <f t="shared" si="28"/>
        <v>2479</v>
      </c>
      <c r="CP13" s="404">
        <v>10</v>
      </c>
      <c r="CQ13" s="402">
        <v>1.3813657407407401E-3</v>
      </c>
      <c r="CR13" s="403">
        <f t="shared" si="29"/>
        <v>11936</v>
      </c>
      <c r="CS13" s="404">
        <v>10</v>
      </c>
      <c r="CT13" s="405">
        <v>1.6681712962963E-3</v>
      </c>
      <c r="CU13" s="403">
        <f t="shared" si="30"/>
        <v>14414</v>
      </c>
      <c r="CV13" s="404">
        <v>10</v>
      </c>
    </row>
    <row r="14" spans="1:100" ht="24.75" customHeight="1">
      <c r="A14" s="410">
        <v>10</v>
      </c>
      <c r="B14" s="411">
        <v>3.0214120370370399E-3</v>
      </c>
      <c r="C14" s="412">
        <f t="shared" si="0"/>
        <v>26106</v>
      </c>
      <c r="D14" s="413">
        <v>11</v>
      </c>
      <c r="E14" s="411">
        <v>6.1191435185185203E-3</v>
      </c>
      <c r="F14" s="412">
        <f t="shared" si="1"/>
        <v>52870</v>
      </c>
      <c r="G14" s="413">
        <v>11</v>
      </c>
      <c r="H14" s="414">
        <f t="shared" si="2"/>
        <v>9.1405555555555597E-3</v>
      </c>
      <c r="I14" s="412">
        <f t="shared" si="3"/>
        <v>78975</v>
      </c>
      <c r="J14" s="413">
        <v>11</v>
      </c>
      <c r="L14" s="411">
        <v>3.3235532407407402E-3</v>
      </c>
      <c r="M14" s="412">
        <f>ROUND(L14*86400*100, 0)</f>
        <v>28716</v>
      </c>
      <c r="N14" s="413">
        <v>11</v>
      </c>
      <c r="O14" s="411">
        <v>7.0141435185185202E-3</v>
      </c>
      <c r="P14" s="412">
        <f t="shared" si="5"/>
        <v>60603</v>
      </c>
      <c r="Q14" s="413">
        <v>11</v>
      </c>
      <c r="R14" s="414">
        <v>1.0337615740740699E-2</v>
      </c>
      <c r="S14" s="412">
        <f t="shared" si="6"/>
        <v>89318</v>
      </c>
      <c r="T14" s="413">
        <v>11</v>
      </c>
      <c r="V14" s="411">
        <v>1.69568287037037E-3</v>
      </c>
      <c r="W14" s="412">
        <f t="shared" si="7"/>
        <v>14652</v>
      </c>
      <c r="X14" s="413">
        <v>11</v>
      </c>
      <c r="Y14" s="411">
        <v>3.64537037037037E-3</v>
      </c>
      <c r="Z14" s="412">
        <f t="shared" si="8"/>
        <v>31497</v>
      </c>
      <c r="AA14" s="413">
        <v>11</v>
      </c>
      <c r="AB14" s="414">
        <v>5.34105324074074E-3</v>
      </c>
      <c r="AC14" s="412">
        <f t="shared" si="9"/>
        <v>46148</v>
      </c>
      <c r="AD14" s="413">
        <v>11</v>
      </c>
      <c r="AF14" s="415">
        <v>1.8432638888888899E-3</v>
      </c>
      <c r="AG14" s="416">
        <f t="shared" si="10"/>
        <v>15927</v>
      </c>
      <c r="AH14" s="417">
        <v>11</v>
      </c>
      <c r="AI14" s="415">
        <v>4.0863425925925902E-3</v>
      </c>
      <c r="AJ14" s="416">
        <f t="shared" si="11"/>
        <v>35307</v>
      </c>
      <c r="AK14" s="417">
        <v>11</v>
      </c>
      <c r="AL14" s="418">
        <v>5.9296064814814801E-3</v>
      </c>
      <c r="AM14" s="416">
        <f t="shared" si="12"/>
        <v>51233</v>
      </c>
      <c r="AN14" s="417">
        <v>11</v>
      </c>
      <c r="AP14" s="411">
        <v>1.0200347222222199E-3</v>
      </c>
      <c r="AQ14" s="412">
        <f t="shared" si="13"/>
        <v>8814</v>
      </c>
      <c r="AR14" s="413">
        <v>11</v>
      </c>
      <c r="AS14" s="411">
        <v>2.91342592592593E-3</v>
      </c>
      <c r="AT14" s="412">
        <f t="shared" si="14"/>
        <v>25173</v>
      </c>
      <c r="AU14" s="413">
        <v>11</v>
      </c>
      <c r="AV14" s="414">
        <v>3.9334606481481503E-3</v>
      </c>
      <c r="AW14" s="412">
        <f t="shared" si="15"/>
        <v>33986</v>
      </c>
      <c r="AX14" s="413">
        <v>11</v>
      </c>
      <c r="AZ14" s="411">
        <v>1.0437037037036999E-3</v>
      </c>
      <c r="BA14" s="412">
        <f t="shared" si="16"/>
        <v>9019</v>
      </c>
      <c r="BB14" s="413">
        <v>11</v>
      </c>
      <c r="BC14" s="411">
        <v>3.2658564814814798E-3</v>
      </c>
      <c r="BD14" s="412">
        <f t="shared" si="17"/>
        <v>28218</v>
      </c>
      <c r="BE14" s="413">
        <v>11</v>
      </c>
      <c r="BF14" s="414">
        <v>4.3095601851851897E-3</v>
      </c>
      <c r="BG14" s="412">
        <f t="shared" si="18"/>
        <v>37236</v>
      </c>
      <c r="BH14" s="413">
        <v>11</v>
      </c>
      <c r="BJ14" s="411">
        <v>5.1942129629629604E-4</v>
      </c>
      <c r="BK14" s="412">
        <f t="shared" si="19"/>
        <v>4489</v>
      </c>
      <c r="BL14" s="413">
        <v>11</v>
      </c>
      <c r="BM14" s="411">
        <v>2.4416782407407399E-3</v>
      </c>
      <c r="BN14" s="412">
        <f t="shared" si="20"/>
        <v>21097</v>
      </c>
      <c r="BO14" s="413">
        <v>11</v>
      </c>
      <c r="BP14" s="414">
        <v>2.9610879629629601E-3</v>
      </c>
      <c r="BQ14" s="412">
        <f t="shared" si="21"/>
        <v>25585</v>
      </c>
      <c r="BR14" s="413">
        <v>11</v>
      </c>
      <c r="BT14" s="411">
        <v>5.2361111111111098E-4</v>
      </c>
      <c r="BU14" s="412">
        <f t="shared" si="22"/>
        <v>4525</v>
      </c>
      <c r="BV14" s="413">
        <v>11</v>
      </c>
      <c r="BW14" s="411">
        <v>2.7444328703703702E-3</v>
      </c>
      <c r="BX14" s="412">
        <f t="shared" si="23"/>
        <v>23713</v>
      </c>
      <c r="BY14" s="413">
        <v>11</v>
      </c>
      <c r="BZ14" s="414">
        <v>3.2680439814814798E-3</v>
      </c>
      <c r="CA14" s="412">
        <f t="shared" si="24"/>
        <v>28237</v>
      </c>
      <c r="CB14" s="413">
        <v>11</v>
      </c>
      <c r="CD14" s="411">
        <v>2.9553240740740701E-4</v>
      </c>
      <c r="CE14" s="412">
        <f t="shared" si="25"/>
        <v>2554</v>
      </c>
      <c r="CF14" s="413">
        <v>11</v>
      </c>
      <c r="CG14" s="411">
        <v>1.2762962962962999E-3</v>
      </c>
      <c r="CH14" s="412">
        <f t="shared" si="26"/>
        <v>11028</v>
      </c>
      <c r="CI14" s="413">
        <v>11</v>
      </c>
      <c r="CJ14" s="414">
        <v>1.5718402777777801E-3</v>
      </c>
      <c r="CK14" s="412">
        <f t="shared" si="27"/>
        <v>13582</v>
      </c>
      <c r="CL14" s="413">
        <v>11</v>
      </c>
      <c r="CN14" s="411">
        <v>2.9704861111111099E-4</v>
      </c>
      <c r="CO14" s="412">
        <f>ROUND(CN14*86400*100, 0)</f>
        <v>2567</v>
      </c>
      <c r="CP14" s="413">
        <v>11</v>
      </c>
      <c r="CQ14" s="411">
        <v>1.43070601851852E-3</v>
      </c>
      <c r="CR14" s="412">
        <f t="shared" si="29"/>
        <v>12362</v>
      </c>
      <c r="CS14" s="413">
        <v>11</v>
      </c>
      <c r="CT14" s="414">
        <v>1.7277546296296301E-3</v>
      </c>
      <c r="CU14" s="412">
        <f t="shared" si="30"/>
        <v>14929</v>
      </c>
      <c r="CV14" s="413">
        <v>11</v>
      </c>
    </row>
    <row r="15" spans="1:100" ht="24.75" customHeight="1">
      <c r="A15" s="397">
        <v>11</v>
      </c>
      <c r="B15" s="398">
        <v>3.0613425925925899E-3</v>
      </c>
      <c r="C15" s="399">
        <f t="shared" si="0"/>
        <v>26451</v>
      </c>
      <c r="D15" s="400">
        <v>12</v>
      </c>
      <c r="E15" s="398">
        <v>6.20001157407408E-3</v>
      </c>
      <c r="F15" s="399">
        <f t="shared" si="1"/>
        <v>53569</v>
      </c>
      <c r="G15" s="400">
        <v>12</v>
      </c>
      <c r="H15" s="401">
        <f t="shared" si="2"/>
        <v>9.2613541666666695E-3</v>
      </c>
      <c r="I15" s="399">
        <f t="shared" si="3"/>
        <v>80019</v>
      </c>
      <c r="J15" s="400">
        <v>12</v>
      </c>
      <c r="L15" s="402">
        <v>3.3674768518518498E-3</v>
      </c>
      <c r="M15" s="403">
        <f t="shared" si="4"/>
        <v>29096</v>
      </c>
      <c r="N15" s="404">
        <v>12</v>
      </c>
      <c r="O15" s="402">
        <v>7.1068402777777796E-3</v>
      </c>
      <c r="P15" s="403">
        <f t="shared" si="5"/>
        <v>61404</v>
      </c>
      <c r="Q15" s="404">
        <v>12</v>
      </c>
      <c r="R15" s="405">
        <v>1.0474317129629601E-2</v>
      </c>
      <c r="S15" s="403">
        <f t="shared" si="6"/>
        <v>90499</v>
      </c>
      <c r="T15" s="404">
        <v>12</v>
      </c>
      <c r="V15" s="398">
        <v>1.73574074074074E-3</v>
      </c>
      <c r="W15" s="399">
        <f t="shared" si="7"/>
        <v>14998</v>
      </c>
      <c r="X15" s="400">
        <v>12</v>
      </c>
      <c r="Y15" s="398">
        <v>3.7314814814814802E-3</v>
      </c>
      <c r="Z15" s="399">
        <f t="shared" si="8"/>
        <v>32241</v>
      </c>
      <c r="AA15" s="400">
        <v>12</v>
      </c>
      <c r="AB15" s="401">
        <v>5.4672222222222197E-3</v>
      </c>
      <c r="AC15" s="399">
        <f t="shared" si="9"/>
        <v>47238</v>
      </c>
      <c r="AD15" s="400">
        <v>12</v>
      </c>
      <c r="AF15" s="406">
        <v>1.88680555555556E-3</v>
      </c>
      <c r="AG15" s="407">
        <f t="shared" si="10"/>
        <v>16303</v>
      </c>
      <c r="AH15" s="408">
        <v>12</v>
      </c>
      <c r="AI15" s="406">
        <v>4.1828703703703698E-3</v>
      </c>
      <c r="AJ15" s="407">
        <f t="shared" si="11"/>
        <v>36141</v>
      </c>
      <c r="AK15" s="408">
        <v>12</v>
      </c>
      <c r="AL15" s="409">
        <v>6.0696759259259297E-3</v>
      </c>
      <c r="AM15" s="407">
        <f t="shared" si="12"/>
        <v>52443</v>
      </c>
      <c r="AN15" s="408">
        <v>12</v>
      </c>
      <c r="AP15" s="398">
        <v>1.0552083333333301E-3</v>
      </c>
      <c r="AQ15" s="399">
        <f t="shared" si="13"/>
        <v>9118</v>
      </c>
      <c r="AR15" s="400">
        <v>12</v>
      </c>
      <c r="AS15" s="398">
        <v>3.0138888888888902E-3</v>
      </c>
      <c r="AT15" s="399">
        <f t="shared" si="14"/>
        <v>26041</v>
      </c>
      <c r="AU15" s="400">
        <v>12</v>
      </c>
      <c r="AV15" s="401">
        <v>4.0690972222222196E-3</v>
      </c>
      <c r="AW15" s="399">
        <f t="shared" si="15"/>
        <v>35158</v>
      </c>
      <c r="AX15" s="400">
        <v>12</v>
      </c>
      <c r="AZ15" s="402">
        <v>1.0796874999999999E-3</v>
      </c>
      <c r="BA15" s="403">
        <f>ROUND(AZ15*86400*100, 0)</f>
        <v>9329</v>
      </c>
      <c r="BB15" s="404">
        <v>12</v>
      </c>
      <c r="BC15" s="402">
        <v>3.3784722222222202E-3</v>
      </c>
      <c r="BD15" s="403">
        <f t="shared" si="17"/>
        <v>29191</v>
      </c>
      <c r="BE15" s="404">
        <v>12</v>
      </c>
      <c r="BF15" s="405">
        <v>4.4581597222222201E-3</v>
      </c>
      <c r="BG15" s="403">
        <f>ROUND(BF15*86400*100, 0)</f>
        <v>38519</v>
      </c>
      <c r="BH15" s="404">
        <v>12</v>
      </c>
      <c r="BJ15" s="398">
        <v>5.3732638888888905E-4</v>
      </c>
      <c r="BK15" s="399">
        <f t="shared" si="19"/>
        <v>4644</v>
      </c>
      <c r="BL15" s="400">
        <v>12</v>
      </c>
      <c r="BM15" s="398">
        <v>2.5258680555555598E-3</v>
      </c>
      <c r="BN15" s="399">
        <f t="shared" si="20"/>
        <v>21825</v>
      </c>
      <c r="BO15" s="400">
        <v>12</v>
      </c>
      <c r="BP15" s="401">
        <v>3.06319444444445E-3</v>
      </c>
      <c r="BQ15" s="399">
        <f t="shared" si="21"/>
        <v>26467</v>
      </c>
      <c r="BR15" s="400">
        <v>12</v>
      </c>
      <c r="BT15" s="402">
        <v>5.4166666666666697E-4</v>
      </c>
      <c r="BU15" s="403">
        <f t="shared" si="22"/>
        <v>4681</v>
      </c>
      <c r="BV15" s="404">
        <v>12</v>
      </c>
      <c r="BW15" s="402">
        <v>2.8390625E-3</v>
      </c>
      <c r="BX15" s="403">
        <f>ROUND(BW15*86400*100, 0)</f>
        <v>24530</v>
      </c>
      <c r="BY15" s="404">
        <v>12</v>
      </c>
      <c r="BZ15" s="405">
        <v>3.3807291666666699E-3</v>
      </c>
      <c r="CA15" s="403">
        <f t="shared" si="24"/>
        <v>29211</v>
      </c>
      <c r="CB15" s="404">
        <v>12</v>
      </c>
      <c r="CD15" s="398">
        <v>3.0572916666666699E-4</v>
      </c>
      <c r="CE15" s="399">
        <f t="shared" si="25"/>
        <v>2643</v>
      </c>
      <c r="CF15" s="400">
        <v>12</v>
      </c>
      <c r="CG15" s="398">
        <v>1.3203125000000001E-3</v>
      </c>
      <c r="CH15" s="399">
        <f t="shared" si="26"/>
        <v>11409</v>
      </c>
      <c r="CI15" s="400">
        <v>12</v>
      </c>
      <c r="CJ15" s="401">
        <v>1.6260416666666699E-3</v>
      </c>
      <c r="CK15" s="399">
        <f t="shared" si="27"/>
        <v>14050</v>
      </c>
      <c r="CL15" s="400">
        <v>12</v>
      </c>
      <c r="CN15" s="402">
        <v>3.0729166666666698E-4</v>
      </c>
      <c r="CO15" s="403">
        <f t="shared" si="28"/>
        <v>2656</v>
      </c>
      <c r="CP15" s="404">
        <v>12</v>
      </c>
      <c r="CQ15" s="402">
        <v>1.48003472222222E-3</v>
      </c>
      <c r="CR15" s="403">
        <f>ROUND(CQ15*86400*100, 0)</f>
        <v>12788</v>
      </c>
      <c r="CS15" s="404">
        <v>12</v>
      </c>
      <c r="CT15" s="405">
        <v>1.7873263888888899E-3</v>
      </c>
      <c r="CU15" s="403">
        <f t="shared" si="30"/>
        <v>15444</v>
      </c>
      <c r="CV15" s="404">
        <v>12</v>
      </c>
    </row>
    <row r="16" spans="1:100" ht="24.75" customHeight="1">
      <c r="A16" s="410">
        <v>12</v>
      </c>
      <c r="B16" s="411">
        <v>3.1012731481481499E-3</v>
      </c>
      <c r="C16" s="412">
        <f t="shared" si="0"/>
        <v>26796</v>
      </c>
      <c r="D16" s="413">
        <v>13</v>
      </c>
      <c r="E16" s="411">
        <v>6.2808912037037E-3</v>
      </c>
      <c r="F16" s="412">
        <f t="shared" si="1"/>
        <v>54268</v>
      </c>
      <c r="G16" s="413">
        <v>13</v>
      </c>
      <c r="H16" s="414">
        <f t="shared" si="2"/>
        <v>9.3821643518518499E-3</v>
      </c>
      <c r="I16" s="412">
        <f t="shared" si="3"/>
        <v>81063</v>
      </c>
      <c r="J16" s="413">
        <v>13</v>
      </c>
      <c r="L16" s="411">
        <v>3.4114004629629598E-3</v>
      </c>
      <c r="M16" s="412">
        <f>ROUND(L16*86400*100, 0)</f>
        <v>29475</v>
      </c>
      <c r="N16" s="413">
        <v>13</v>
      </c>
      <c r="O16" s="411">
        <v>7.1995370370370399E-3</v>
      </c>
      <c r="P16" s="412">
        <f t="shared" si="5"/>
        <v>62205</v>
      </c>
      <c r="Q16" s="413">
        <v>13</v>
      </c>
      <c r="R16" s="414">
        <v>1.06108796296296E-2</v>
      </c>
      <c r="S16" s="412">
        <f t="shared" si="6"/>
        <v>91679</v>
      </c>
      <c r="T16" s="413">
        <v>13</v>
      </c>
      <c r="V16" s="411">
        <v>1.7757986111111099E-3</v>
      </c>
      <c r="W16" s="412">
        <f t="shared" si="7"/>
        <v>15344</v>
      </c>
      <c r="X16" s="413">
        <v>13</v>
      </c>
      <c r="Y16" s="411">
        <v>3.8175925925925899E-3</v>
      </c>
      <c r="Z16" s="412">
        <f t="shared" si="8"/>
        <v>32985</v>
      </c>
      <c r="AA16" s="413">
        <v>13</v>
      </c>
      <c r="AB16" s="414">
        <v>5.5933912037037002E-3</v>
      </c>
      <c r="AC16" s="412">
        <f t="shared" si="9"/>
        <v>48328</v>
      </c>
      <c r="AD16" s="413">
        <v>13</v>
      </c>
      <c r="AF16" s="415">
        <v>1.93034722222222E-3</v>
      </c>
      <c r="AG16" s="416">
        <f t="shared" si="10"/>
        <v>16679</v>
      </c>
      <c r="AH16" s="417">
        <v>13</v>
      </c>
      <c r="AI16" s="415">
        <v>4.2793981481481502E-3</v>
      </c>
      <c r="AJ16" s="416">
        <f t="shared" si="11"/>
        <v>36975</v>
      </c>
      <c r="AK16" s="417">
        <v>13</v>
      </c>
      <c r="AL16" s="418">
        <v>6.2097453703703698E-3</v>
      </c>
      <c r="AM16" s="416">
        <f t="shared" si="12"/>
        <v>53653</v>
      </c>
      <c r="AN16" s="417">
        <v>13</v>
      </c>
      <c r="AP16" s="411">
        <v>1.09038194444444E-3</v>
      </c>
      <c r="AQ16" s="412">
        <f t="shared" si="13"/>
        <v>9422</v>
      </c>
      <c r="AR16" s="413">
        <v>13</v>
      </c>
      <c r="AS16" s="411">
        <v>3.1143518518518499E-3</v>
      </c>
      <c r="AT16" s="412">
        <f t="shared" si="14"/>
        <v>26909</v>
      </c>
      <c r="AU16" s="413">
        <v>13</v>
      </c>
      <c r="AV16" s="414">
        <v>4.2047337962963002E-3</v>
      </c>
      <c r="AW16" s="412">
        <f t="shared" si="15"/>
        <v>36330</v>
      </c>
      <c r="AX16" s="413">
        <v>13</v>
      </c>
      <c r="AZ16" s="411">
        <v>1.11568287037037E-3</v>
      </c>
      <c r="BA16" s="412">
        <f>ROUND(AZ16*86400*100, 0)</f>
        <v>9640</v>
      </c>
      <c r="BB16" s="413">
        <v>13</v>
      </c>
      <c r="BC16" s="411">
        <v>3.4910879629629602E-3</v>
      </c>
      <c r="BD16" s="412">
        <f t="shared" si="17"/>
        <v>30164</v>
      </c>
      <c r="BE16" s="413">
        <v>13</v>
      </c>
      <c r="BF16" s="414">
        <v>4.6067708333333299E-3</v>
      </c>
      <c r="BG16" s="412">
        <f>ROUND(BF16*86400*100, 0)</f>
        <v>39803</v>
      </c>
      <c r="BH16" s="413">
        <v>13</v>
      </c>
      <c r="BJ16" s="411">
        <v>5.55243055555556E-4</v>
      </c>
      <c r="BK16" s="412">
        <f t="shared" si="19"/>
        <v>4798</v>
      </c>
      <c r="BL16" s="413">
        <v>13</v>
      </c>
      <c r="BM16" s="411">
        <v>2.61006944444444E-3</v>
      </c>
      <c r="BN16" s="412">
        <f t="shared" si="20"/>
        <v>22552</v>
      </c>
      <c r="BO16" s="413">
        <v>13</v>
      </c>
      <c r="BP16" s="414">
        <v>3.1653009259259299E-3</v>
      </c>
      <c r="BQ16" s="412">
        <f t="shared" si="21"/>
        <v>27349</v>
      </c>
      <c r="BR16" s="413">
        <v>13</v>
      </c>
      <c r="BT16" s="411">
        <v>5.5972222222222198E-4</v>
      </c>
      <c r="BU16" s="412">
        <f t="shared" si="22"/>
        <v>4837</v>
      </c>
      <c r="BV16" s="413">
        <v>13</v>
      </c>
      <c r="BW16" s="411">
        <v>2.9337037037037001E-3</v>
      </c>
      <c r="BX16" s="412">
        <f t="shared" si="23"/>
        <v>25348</v>
      </c>
      <c r="BY16" s="413">
        <v>13</v>
      </c>
      <c r="BZ16" s="414">
        <v>3.4934259259259302E-3</v>
      </c>
      <c r="CA16" s="412">
        <f t="shared" si="24"/>
        <v>30184</v>
      </c>
      <c r="CB16" s="413">
        <v>13</v>
      </c>
      <c r="CD16" s="411">
        <v>3.15914351851852E-4</v>
      </c>
      <c r="CE16" s="412">
        <f t="shared" si="25"/>
        <v>2731</v>
      </c>
      <c r="CF16" s="413">
        <v>13</v>
      </c>
      <c r="CG16" s="411">
        <v>1.36431712962963E-3</v>
      </c>
      <c r="CH16" s="412">
        <f t="shared" si="26"/>
        <v>11789</v>
      </c>
      <c r="CI16" s="413">
        <v>13</v>
      </c>
      <c r="CJ16" s="414">
        <v>1.68024305555556E-3</v>
      </c>
      <c r="CK16" s="412">
        <f t="shared" si="27"/>
        <v>14518</v>
      </c>
      <c r="CL16" s="413">
        <v>13</v>
      </c>
      <c r="CN16" s="411">
        <v>3.1753472222222198E-4</v>
      </c>
      <c r="CO16" s="412">
        <f>ROUND(CN16*86400*100, 0)</f>
        <v>2744</v>
      </c>
      <c r="CP16" s="413">
        <v>13</v>
      </c>
      <c r="CQ16" s="411">
        <v>1.5293749999999999E-3</v>
      </c>
      <c r="CR16" s="412">
        <f t="shared" si="29"/>
        <v>13215</v>
      </c>
      <c r="CS16" s="413">
        <v>13</v>
      </c>
      <c r="CT16" s="414">
        <v>1.8469097222222201E-3</v>
      </c>
      <c r="CU16" s="412">
        <f t="shared" si="30"/>
        <v>15958</v>
      </c>
      <c r="CV16" s="413">
        <v>13</v>
      </c>
    </row>
    <row r="17" spans="1:100" ht="24.75" customHeight="1">
      <c r="A17" s="397">
        <v>13</v>
      </c>
      <c r="B17" s="398">
        <v>3.1412037037036999E-3</v>
      </c>
      <c r="C17" s="399">
        <f t="shared" si="0"/>
        <v>27141</v>
      </c>
      <c r="D17" s="400">
        <v>14</v>
      </c>
      <c r="E17" s="398">
        <v>6.3617592592592597E-3</v>
      </c>
      <c r="F17" s="399">
        <f t="shared" si="1"/>
        <v>54967</v>
      </c>
      <c r="G17" s="400">
        <v>14</v>
      </c>
      <c r="H17" s="401">
        <f t="shared" si="2"/>
        <v>9.5029629629629596E-3</v>
      </c>
      <c r="I17" s="399">
        <f t="shared" si="3"/>
        <v>82107</v>
      </c>
      <c r="J17" s="400">
        <v>14</v>
      </c>
      <c r="L17" s="402">
        <v>3.4553240740740699E-3</v>
      </c>
      <c r="M17" s="403">
        <f t="shared" si="4"/>
        <v>29855</v>
      </c>
      <c r="N17" s="404">
        <v>14</v>
      </c>
      <c r="O17" s="402">
        <v>7.2922337962963001E-3</v>
      </c>
      <c r="P17" s="403">
        <f t="shared" si="5"/>
        <v>63006</v>
      </c>
      <c r="Q17" s="404">
        <v>14</v>
      </c>
      <c r="R17" s="405">
        <v>1.07475578703704E-2</v>
      </c>
      <c r="S17" s="403">
        <f t="shared" si="6"/>
        <v>92860</v>
      </c>
      <c r="T17" s="404">
        <v>14</v>
      </c>
      <c r="V17" s="398">
        <v>1.8158564814814799E-3</v>
      </c>
      <c r="W17" s="399">
        <f t="shared" si="7"/>
        <v>15690</v>
      </c>
      <c r="X17" s="400">
        <v>14</v>
      </c>
      <c r="Y17" s="398">
        <v>3.9037037037037E-3</v>
      </c>
      <c r="Z17" s="399">
        <f t="shared" si="8"/>
        <v>33729</v>
      </c>
      <c r="AA17" s="400">
        <v>14</v>
      </c>
      <c r="AB17" s="401">
        <v>5.7195601851851904E-3</v>
      </c>
      <c r="AC17" s="399">
        <f t="shared" si="9"/>
        <v>49418</v>
      </c>
      <c r="AD17" s="400">
        <v>14</v>
      </c>
      <c r="AF17" s="406">
        <v>1.97388888888889E-3</v>
      </c>
      <c r="AG17" s="407">
        <f t="shared" si="10"/>
        <v>17055</v>
      </c>
      <c r="AH17" s="408">
        <v>14</v>
      </c>
      <c r="AI17" s="406">
        <v>4.3759259259259298E-3</v>
      </c>
      <c r="AJ17" s="407">
        <f t="shared" si="11"/>
        <v>37809</v>
      </c>
      <c r="AK17" s="408">
        <v>14</v>
      </c>
      <c r="AL17" s="409">
        <v>6.3498148148148203E-3</v>
      </c>
      <c r="AM17" s="407">
        <f t="shared" si="12"/>
        <v>54863</v>
      </c>
      <c r="AN17" s="408">
        <v>14</v>
      </c>
      <c r="AP17" s="398">
        <v>1.12555555555556E-3</v>
      </c>
      <c r="AQ17" s="399">
        <f t="shared" si="13"/>
        <v>9726</v>
      </c>
      <c r="AR17" s="400">
        <v>14</v>
      </c>
      <c r="AS17" s="398">
        <v>3.2148148148148201E-3</v>
      </c>
      <c r="AT17" s="399">
        <f t="shared" si="14"/>
        <v>27777</v>
      </c>
      <c r="AU17" s="400">
        <v>14</v>
      </c>
      <c r="AV17" s="401">
        <v>4.3403703703703703E-3</v>
      </c>
      <c r="AW17" s="399">
        <f t="shared" si="15"/>
        <v>37502</v>
      </c>
      <c r="AX17" s="400">
        <v>14</v>
      </c>
      <c r="AZ17" s="402">
        <v>1.15166666666667E-3</v>
      </c>
      <c r="BA17" s="403">
        <f t="shared" si="16"/>
        <v>9951</v>
      </c>
      <c r="BB17" s="404">
        <v>14</v>
      </c>
      <c r="BC17" s="402">
        <v>3.6037037037037001E-3</v>
      </c>
      <c r="BD17" s="403">
        <f t="shared" si="17"/>
        <v>31137</v>
      </c>
      <c r="BE17" s="404">
        <v>14</v>
      </c>
      <c r="BF17" s="405">
        <v>4.7553703703703699E-3</v>
      </c>
      <c r="BG17" s="403">
        <f t="shared" si="18"/>
        <v>41087</v>
      </c>
      <c r="BH17" s="404">
        <v>14</v>
      </c>
      <c r="BJ17" s="398">
        <v>5.7314814814814804E-4</v>
      </c>
      <c r="BK17" s="399">
        <f t="shared" si="19"/>
        <v>4953</v>
      </c>
      <c r="BL17" s="400">
        <v>14</v>
      </c>
      <c r="BM17" s="398">
        <v>2.69425925925926E-3</v>
      </c>
      <c r="BN17" s="399">
        <f t="shared" si="20"/>
        <v>23279</v>
      </c>
      <c r="BO17" s="400">
        <v>14</v>
      </c>
      <c r="BP17" s="401">
        <v>3.2674074074074098E-3</v>
      </c>
      <c r="BQ17" s="399">
        <f t="shared" si="21"/>
        <v>28231</v>
      </c>
      <c r="BR17" s="400">
        <v>14</v>
      </c>
      <c r="BT17" s="402">
        <v>5.7777777777777797E-4</v>
      </c>
      <c r="BU17" s="403">
        <f t="shared" si="22"/>
        <v>4993</v>
      </c>
      <c r="BV17" s="404">
        <v>14</v>
      </c>
      <c r="BW17" s="402">
        <v>3.0283333333333299E-3</v>
      </c>
      <c r="BX17" s="403">
        <f t="shared" si="23"/>
        <v>26166</v>
      </c>
      <c r="BY17" s="404">
        <v>14</v>
      </c>
      <c r="BZ17" s="405">
        <v>3.6061111111111098E-3</v>
      </c>
      <c r="CA17" s="403">
        <f t="shared" si="24"/>
        <v>31158</v>
      </c>
      <c r="CB17" s="404">
        <v>14</v>
      </c>
      <c r="CD17" s="398">
        <v>3.26111111111111E-4</v>
      </c>
      <c r="CE17" s="399">
        <f t="shared" si="25"/>
        <v>2819</v>
      </c>
      <c r="CF17" s="400">
        <v>14</v>
      </c>
      <c r="CG17" s="398">
        <v>1.40833333333333E-3</v>
      </c>
      <c r="CH17" s="399">
        <f t="shared" si="26"/>
        <v>12169</v>
      </c>
      <c r="CI17" s="400">
        <v>14</v>
      </c>
      <c r="CJ17" s="401">
        <v>1.7344444444444399E-3</v>
      </c>
      <c r="CK17" s="399">
        <f t="shared" si="27"/>
        <v>14987</v>
      </c>
      <c r="CL17" s="400">
        <v>14</v>
      </c>
      <c r="CN17" s="402">
        <v>3.2777777777777802E-4</v>
      </c>
      <c r="CO17" s="403">
        <f t="shared" si="28"/>
        <v>2833</v>
      </c>
      <c r="CP17" s="404">
        <v>14</v>
      </c>
      <c r="CQ17" s="402">
        <v>1.5787037037037E-3</v>
      </c>
      <c r="CR17" s="403">
        <f t="shared" si="29"/>
        <v>13641</v>
      </c>
      <c r="CS17" s="404">
        <v>14</v>
      </c>
      <c r="CT17" s="405">
        <v>1.9064814814814799E-3</v>
      </c>
      <c r="CU17" s="403">
        <f t="shared" si="30"/>
        <v>16473</v>
      </c>
      <c r="CV17" s="404">
        <v>14</v>
      </c>
    </row>
    <row r="18" spans="1:100" ht="24.75" customHeight="1">
      <c r="A18" s="410">
        <v>14</v>
      </c>
      <c r="B18" s="411">
        <v>3.1811342592592599E-3</v>
      </c>
      <c r="C18" s="412">
        <f t="shared" si="0"/>
        <v>27486</v>
      </c>
      <c r="D18" s="413">
        <v>15</v>
      </c>
      <c r="E18" s="411">
        <v>6.4426273148148203E-3</v>
      </c>
      <c r="F18" s="412">
        <f t="shared" si="1"/>
        <v>55665</v>
      </c>
      <c r="G18" s="413">
        <v>15</v>
      </c>
      <c r="H18" s="414">
        <f t="shared" si="2"/>
        <v>9.6237615740740797E-3</v>
      </c>
      <c r="I18" s="412">
        <f t="shared" si="3"/>
        <v>83150</v>
      </c>
      <c r="J18" s="413">
        <v>15</v>
      </c>
      <c r="L18" s="411">
        <v>3.4992476851851899E-3</v>
      </c>
      <c r="M18" s="412">
        <f t="shared" si="4"/>
        <v>30235</v>
      </c>
      <c r="N18" s="413">
        <v>15</v>
      </c>
      <c r="O18" s="411">
        <v>7.3849305555555604E-3</v>
      </c>
      <c r="P18" s="412">
        <f t="shared" si="5"/>
        <v>63807</v>
      </c>
      <c r="Q18" s="413">
        <v>15</v>
      </c>
      <c r="R18" s="414">
        <v>1.08841782407407E-2</v>
      </c>
      <c r="S18" s="412">
        <f t="shared" si="6"/>
        <v>94040</v>
      </c>
      <c r="T18" s="413">
        <v>15</v>
      </c>
      <c r="V18" s="411">
        <v>1.8559027777777801E-3</v>
      </c>
      <c r="W18" s="412">
        <f t="shared" si="7"/>
        <v>16036</v>
      </c>
      <c r="X18" s="413">
        <v>15</v>
      </c>
      <c r="Y18" s="411">
        <v>3.9898148148148202E-3</v>
      </c>
      <c r="Z18" s="412">
        <f t="shared" si="8"/>
        <v>34473</v>
      </c>
      <c r="AA18" s="413">
        <v>15</v>
      </c>
      <c r="AB18" s="414">
        <v>5.8457175925925899E-3</v>
      </c>
      <c r="AC18" s="412">
        <f t="shared" si="9"/>
        <v>50508</v>
      </c>
      <c r="AD18" s="413">
        <v>15</v>
      </c>
      <c r="AF18" s="415">
        <v>2.0174305555555601E-3</v>
      </c>
      <c r="AG18" s="416">
        <f t="shared" si="10"/>
        <v>17432</v>
      </c>
      <c r="AH18" s="417">
        <v>15</v>
      </c>
      <c r="AI18" s="415">
        <v>4.4724537037036998E-3</v>
      </c>
      <c r="AJ18" s="416">
        <f t="shared" si="11"/>
        <v>38643</v>
      </c>
      <c r="AK18" s="417">
        <v>15</v>
      </c>
      <c r="AL18" s="418">
        <v>6.4898842592592603E-3</v>
      </c>
      <c r="AM18" s="416">
        <f t="shared" si="12"/>
        <v>56074</v>
      </c>
      <c r="AN18" s="417">
        <v>15</v>
      </c>
      <c r="AP18" s="411">
        <v>1.1607291666666699E-3</v>
      </c>
      <c r="AQ18" s="412">
        <f t="shared" si="13"/>
        <v>10030</v>
      </c>
      <c r="AR18" s="413">
        <v>15</v>
      </c>
      <c r="AS18" s="411">
        <v>3.3152777777777798E-3</v>
      </c>
      <c r="AT18" s="412">
        <f t="shared" si="14"/>
        <v>28645</v>
      </c>
      <c r="AU18" s="413">
        <v>15</v>
      </c>
      <c r="AV18" s="414">
        <v>4.4760069444444396E-3</v>
      </c>
      <c r="AW18" s="412">
        <f t="shared" si="15"/>
        <v>38674</v>
      </c>
      <c r="AX18" s="413">
        <v>15</v>
      </c>
      <c r="AZ18" s="411">
        <v>1.18766203703704E-3</v>
      </c>
      <c r="BA18" s="412">
        <f t="shared" si="16"/>
        <v>10262</v>
      </c>
      <c r="BB18" s="413">
        <v>15</v>
      </c>
      <c r="BC18" s="411">
        <v>3.7163194444444401E-3</v>
      </c>
      <c r="BD18" s="412">
        <f t="shared" si="17"/>
        <v>32110</v>
      </c>
      <c r="BE18" s="413">
        <v>15</v>
      </c>
      <c r="BF18" s="414">
        <v>4.9039814814814797E-3</v>
      </c>
      <c r="BG18" s="412">
        <f t="shared" si="18"/>
        <v>42371</v>
      </c>
      <c r="BH18" s="413">
        <v>15</v>
      </c>
      <c r="BJ18" s="411">
        <v>5.9106481481481499E-4</v>
      </c>
      <c r="BK18" s="412">
        <f t="shared" si="19"/>
        <v>5108</v>
      </c>
      <c r="BL18" s="413">
        <v>15</v>
      </c>
      <c r="BM18" s="411">
        <v>2.7784606481481501E-3</v>
      </c>
      <c r="BN18" s="412">
        <f t="shared" si="20"/>
        <v>24007</v>
      </c>
      <c r="BO18" s="413">
        <v>15</v>
      </c>
      <c r="BP18" s="414">
        <v>3.3695138888888902E-3</v>
      </c>
      <c r="BQ18" s="412">
        <f t="shared" si="21"/>
        <v>29114</v>
      </c>
      <c r="BR18" s="413">
        <v>15</v>
      </c>
      <c r="BT18" s="411">
        <v>5.9583333333333298E-4</v>
      </c>
      <c r="BU18" s="412">
        <f t="shared" si="22"/>
        <v>5149</v>
      </c>
      <c r="BV18" s="413">
        <v>15</v>
      </c>
      <c r="BW18" s="411">
        <v>3.12297453703704E-3</v>
      </c>
      <c r="BX18" s="412">
        <f t="shared" si="23"/>
        <v>26984</v>
      </c>
      <c r="BY18" s="413">
        <v>15</v>
      </c>
      <c r="BZ18" s="414">
        <v>3.7188078703703701E-3</v>
      </c>
      <c r="CA18" s="412">
        <f>ROUND(BZ18*86400*100, 0)</f>
        <v>32131</v>
      </c>
      <c r="CB18" s="413">
        <v>15</v>
      </c>
      <c r="CD18" s="411">
        <v>3.3629629629629602E-4</v>
      </c>
      <c r="CE18" s="412">
        <f t="shared" si="25"/>
        <v>2907</v>
      </c>
      <c r="CF18" s="413">
        <v>15</v>
      </c>
      <c r="CG18" s="411">
        <v>1.45233796296296E-3</v>
      </c>
      <c r="CH18" s="412">
        <f t="shared" si="26"/>
        <v>12549</v>
      </c>
      <c r="CI18" s="413">
        <v>15</v>
      </c>
      <c r="CJ18" s="414">
        <v>1.78864583333333E-3</v>
      </c>
      <c r="CK18" s="412">
        <f t="shared" si="27"/>
        <v>15455</v>
      </c>
      <c r="CL18" s="413">
        <v>15</v>
      </c>
      <c r="CN18" s="411">
        <v>3.3802083333333302E-4</v>
      </c>
      <c r="CO18" s="412">
        <f>ROUND(CN18*86400*100, 0)</f>
        <v>2921</v>
      </c>
      <c r="CP18" s="413">
        <v>15</v>
      </c>
      <c r="CQ18" s="411">
        <v>1.6280439814814801E-3</v>
      </c>
      <c r="CR18" s="412">
        <f t="shared" si="29"/>
        <v>14067</v>
      </c>
      <c r="CS18" s="413">
        <v>15</v>
      </c>
      <c r="CT18" s="414">
        <v>1.9660648148148198E-3</v>
      </c>
      <c r="CU18" s="412">
        <f t="shared" si="30"/>
        <v>16988</v>
      </c>
      <c r="CV18" s="413">
        <v>15</v>
      </c>
    </row>
    <row r="19" spans="1:100" ht="24.75" customHeight="1">
      <c r="A19" s="397">
        <v>15</v>
      </c>
      <c r="B19" s="398">
        <v>3.2210648148148198E-3</v>
      </c>
      <c r="C19" s="399">
        <f t="shared" si="0"/>
        <v>27831</v>
      </c>
      <c r="D19" s="400">
        <v>16</v>
      </c>
      <c r="E19" s="398">
        <v>6.5234953703703696E-3</v>
      </c>
      <c r="F19" s="399">
        <f t="shared" si="1"/>
        <v>56364</v>
      </c>
      <c r="G19" s="400">
        <v>16</v>
      </c>
      <c r="H19" s="401">
        <f t="shared" si="2"/>
        <v>9.7445601851851894E-3</v>
      </c>
      <c r="I19" s="399">
        <f t="shared" si="3"/>
        <v>84194</v>
      </c>
      <c r="J19" s="400">
        <v>16</v>
      </c>
      <c r="L19" s="402">
        <v>3.5431712962962999E-3</v>
      </c>
      <c r="M19" s="403">
        <f t="shared" si="4"/>
        <v>30614</v>
      </c>
      <c r="N19" s="404">
        <v>16</v>
      </c>
      <c r="O19" s="402">
        <v>7.4776273148148198E-3</v>
      </c>
      <c r="P19" s="403">
        <f t="shared" si="5"/>
        <v>64608</v>
      </c>
      <c r="Q19" s="404">
        <v>16</v>
      </c>
      <c r="R19" s="405">
        <v>1.1020798611111099E-2</v>
      </c>
      <c r="S19" s="403">
        <f t="shared" si="6"/>
        <v>95221</v>
      </c>
      <c r="T19" s="404">
        <v>16</v>
      </c>
      <c r="V19" s="398">
        <v>1.8959606481481501E-3</v>
      </c>
      <c r="W19" s="399">
        <f t="shared" si="7"/>
        <v>16382</v>
      </c>
      <c r="X19" s="400">
        <v>16</v>
      </c>
      <c r="Y19" s="398">
        <v>4.0759259259259299E-3</v>
      </c>
      <c r="Z19" s="399">
        <f t="shared" si="8"/>
        <v>35217</v>
      </c>
      <c r="AA19" s="400">
        <v>16</v>
      </c>
      <c r="AB19" s="401">
        <v>5.9718865740740704E-3</v>
      </c>
      <c r="AC19" s="399">
        <f t="shared" si="9"/>
        <v>51598</v>
      </c>
      <c r="AD19" s="400">
        <v>16</v>
      </c>
      <c r="AF19" s="406">
        <v>2.0609722222222201E-3</v>
      </c>
      <c r="AG19" s="407">
        <f t="shared" si="10"/>
        <v>17808</v>
      </c>
      <c r="AH19" s="408">
        <v>16</v>
      </c>
      <c r="AI19" s="406">
        <v>4.5689814814814803E-3</v>
      </c>
      <c r="AJ19" s="407">
        <f t="shared" si="11"/>
        <v>39477</v>
      </c>
      <c r="AK19" s="408">
        <v>16</v>
      </c>
      <c r="AL19" s="409">
        <v>6.6299537037037004E-3</v>
      </c>
      <c r="AM19" s="407">
        <f t="shared" si="12"/>
        <v>57284</v>
      </c>
      <c r="AN19" s="408">
        <v>16</v>
      </c>
      <c r="AP19" s="398">
        <v>1.1959027777777801E-3</v>
      </c>
      <c r="AQ19" s="399">
        <f t="shared" si="13"/>
        <v>10334</v>
      </c>
      <c r="AR19" s="400">
        <v>16</v>
      </c>
      <c r="AS19" s="398">
        <v>3.41574074074074E-3</v>
      </c>
      <c r="AT19" s="399">
        <f t="shared" si="14"/>
        <v>29513</v>
      </c>
      <c r="AU19" s="400">
        <v>16</v>
      </c>
      <c r="AV19" s="401">
        <v>4.6116435185185201E-3</v>
      </c>
      <c r="AW19" s="399">
        <f t="shared" si="15"/>
        <v>39846</v>
      </c>
      <c r="AX19" s="400">
        <v>16</v>
      </c>
      <c r="AZ19" s="402">
        <v>1.2236458333333301E-3</v>
      </c>
      <c r="BA19" s="403">
        <f t="shared" si="16"/>
        <v>10573</v>
      </c>
      <c r="BB19" s="404">
        <v>16</v>
      </c>
      <c r="BC19" s="402">
        <v>3.82893518518519E-3</v>
      </c>
      <c r="BD19" s="403">
        <f t="shared" si="17"/>
        <v>33083</v>
      </c>
      <c r="BE19" s="404">
        <v>16</v>
      </c>
      <c r="BF19" s="405">
        <v>5.0525810185185196E-3</v>
      </c>
      <c r="BG19" s="403">
        <f t="shared" si="18"/>
        <v>43655</v>
      </c>
      <c r="BH19" s="404">
        <v>16</v>
      </c>
      <c r="BJ19" s="398">
        <v>6.0896990740740801E-4</v>
      </c>
      <c r="BK19" s="399">
        <f t="shared" si="19"/>
        <v>5263</v>
      </c>
      <c r="BL19" s="400">
        <v>16</v>
      </c>
      <c r="BM19" s="398">
        <v>2.8626504629629601E-3</v>
      </c>
      <c r="BN19" s="399">
        <f t="shared" si="20"/>
        <v>24734</v>
      </c>
      <c r="BO19" s="400">
        <v>16</v>
      </c>
      <c r="BP19" s="401">
        <v>3.4716203703703701E-3</v>
      </c>
      <c r="BQ19" s="399">
        <f t="shared" si="21"/>
        <v>29996</v>
      </c>
      <c r="BR19" s="400">
        <v>16</v>
      </c>
      <c r="BT19" s="402">
        <v>6.1388888888888897E-4</v>
      </c>
      <c r="BU19" s="403">
        <f t="shared" si="22"/>
        <v>5305</v>
      </c>
      <c r="BV19" s="404">
        <v>16</v>
      </c>
      <c r="BW19" s="402">
        <v>3.2176041666666698E-3</v>
      </c>
      <c r="BX19" s="403">
        <f t="shared" si="23"/>
        <v>27801</v>
      </c>
      <c r="BY19" s="404">
        <v>16</v>
      </c>
      <c r="BZ19" s="405">
        <v>3.8314930555555602E-3</v>
      </c>
      <c r="CA19" s="403">
        <f t="shared" si="24"/>
        <v>33105</v>
      </c>
      <c r="CB19" s="404">
        <v>16</v>
      </c>
      <c r="CD19" s="398">
        <v>3.46493055555556E-4</v>
      </c>
      <c r="CE19" s="399">
        <f t="shared" si="25"/>
        <v>2995</v>
      </c>
      <c r="CF19" s="400">
        <v>16</v>
      </c>
      <c r="CG19" s="398">
        <v>1.4963541666666699E-3</v>
      </c>
      <c r="CH19" s="399">
        <f t="shared" si="26"/>
        <v>12930</v>
      </c>
      <c r="CI19" s="400">
        <v>16</v>
      </c>
      <c r="CJ19" s="401">
        <v>1.8428472222222199E-3</v>
      </c>
      <c r="CK19" s="399">
        <f t="shared" si="27"/>
        <v>15923</v>
      </c>
      <c r="CL19" s="400">
        <v>16</v>
      </c>
      <c r="CN19" s="402">
        <v>3.48263888888889E-4</v>
      </c>
      <c r="CO19" s="403">
        <f t="shared" si="28"/>
        <v>3010</v>
      </c>
      <c r="CP19" s="404">
        <v>16</v>
      </c>
      <c r="CQ19" s="402">
        <v>1.6773726851851899E-3</v>
      </c>
      <c r="CR19" s="403">
        <f t="shared" si="29"/>
        <v>14494</v>
      </c>
      <c r="CS19" s="404">
        <v>16</v>
      </c>
      <c r="CT19" s="405">
        <v>2.0256365740740699E-3</v>
      </c>
      <c r="CU19" s="403">
        <f>ROUND(CT19*86400*100, 0)</f>
        <v>17502</v>
      </c>
      <c r="CV19" s="404">
        <v>16</v>
      </c>
    </row>
    <row r="20" spans="1:100" ht="24.75" customHeight="1">
      <c r="A20" s="410">
        <v>16</v>
      </c>
      <c r="B20" s="411">
        <v>3.2609953703703698E-3</v>
      </c>
      <c r="C20" s="412">
        <f t="shared" si="0"/>
        <v>28176</v>
      </c>
      <c r="D20" s="413">
        <v>17</v>
      </c>
      <c r="E20" s="411">
        <v>6.6043634259259302E-3</v>
      </c>
      <c r="F20" s="412">
        <f t="shared" si="1"/>
        <v>57063</v>
      </c>
      <c r="G20" s="413">
        <v>17</v>
      </c>
      <c r="H20" s="414">
        <f t="shared" si="2"/>
        <v>9.8653587962963009E-3</v>
      </c>
      <c r="I20" s="412">
        <f t="shared" si="3"/>
        <v>85238</v>
      </c>
      <c r="J20" s="413">
        <v>17</v>
      </c>
      <c r="L20" s="411">
        <v>3.5870949074074099E-3</v>
      </c>
      <c r="M20" s="412">
        <f t="shared" si="4"/>
        <v>30994</v>
      </c>
      <c r="N20" s="413">
        <v>17</v>
      </c>
      <c r="O20" s="411">
        <v>7.5703240740740696E-3</v>
      </c>
      <c r="P20" s="412">
        <f t="shared" si="5"/>
        <v>65409</v>
      </c>
      <c r="Q20" s="413">
        <v>17</v>
      </c>
      <c r="R20" s="414">
        <v>1.1157418981481501E-2</v>
      </c>
      <c r="S20" s="412">
        <f t="shared" si="6"/>
        <v>96401</v>
      </c>
      <c r="T20" s="413">
        <v>17</v>
      </c>
      <c r="V20" s="411">
        <v>1.9360185185185201E-3</v>
      </c>
      <c r="W20" s="412">
        <f t="shared" si="7"/>
        <v>16728</v>
      </c>
      <c r="X20" s="413">
        <v>17</v>
      </c>
      <c r="Y20" s="411">
        <v>4.1620370370370396E-3</v>
      </c>
      <c r="Z20" s="412">
        <f t="shared" si="8"/>
        <v>35961</v>
      </c>
      <c r="AA20" s="413">
        <v>17</v>
      </c>
      <c r="AB20" s="414">
        <v>6.0980555555555597E-3</v>
      </c>
      <c r="AC20" s="412">
        <f t="shared" si="9"/>
        <v>52688</v>
      </c>
      <c r="AD20" s="413">
        <v>17</v>
      </c>
      <c r="AF20" s="415">
        <v>2.1045138888888901E-3</v>
      </c>
      <c r="AG20" s="416">
        <f t="shared" si="10"/>
        <v>18184</v>
      </c>
      <c r="AH20" s="417">
        <v>17</v>
      </c>
      <c r="AI20" s="415">
        <v>4.6655092592592599E-3</v>
      </c>
      <c r="AJ20" s="416">
        <f t="shared" si="11"/>
        <v>40311</v>
      </c>
      <c r="AK20" s="417">
        <v>17</v>
      </c>
      <c r="AL20" s="418">
        <v>6.77002314814815E-3</v>
      </c>
      <c r="AM20" s="416">
        <f t="shared" si="12"/>
        <v>58494</v>
      </c>
      <c r="AN20" s="417">
        <v>17</v>
      </c>
      <c r="AP20" s="411">
        <v>1.2310763888888901E-3</v>
      </c>
      <c r="AQ20" s="412">
        <f t="shared" si="13"/>
        <v>10638</v>
      </c>
      <c r="AR20" s="413">
        <v>17</v>
      </c>
      <c r="AS20" s="411">
        <v>3.5162037037037002E-3</v>
      </c>
      <c r="AT20" s="412">
        <f t="shared" si="14"/>
        <v>30381</v>
      </c>
      <c r="AU20" s="413">
        <v>17</v>
      </c>
      <c r="AV20" s="414">
        <v>4.7472800925925903E-3</v>
      </c>
      <c r="AW20" s="412">
        <f>ROUND(AV20*86400*100, 0)</f>
        <v>41017</v>
      </c>
      <c r="AX20" s="413">
        <v>17</v>
      </c>
      <c r="AZ20" s="411">
        <v>1.2596412037037001E-3</v>
      </c>
      <c r="BA20" s="412">
        <f t="shared" si="16"/>
        <v>10884</v>
      </c>
      <c r="BB20" s="413">
        <v>17</v>
      </c>
      <c r="BC20" s="411">
        <v>3.9415509259259299E-3</v>
      </c>
      <c r="BD20" s="412">
        <f t="shared" si="17"/>
        <v>34056</v>
      </c>
      <c r="BE20" s="413">
        <v>17</v>
      </c>
      <c r="BF20" s="414">
        <v>5.2011921296296303E-3</v>
      </c>
      <c r="BG20" s="412">
        <f t="shared" si="18"/>
        <v>44939</v>
      </c>
      <c r="BH20" s="413">
        <v>17</v>
      </c>
      <c r="BJ20" s="411">
        <v>6.2688657407407398E-4</v>
      </c>
      <c r="BK20" s="412">
        <f t="shared" si="19"/>
        <v>5417</v>
      </c>
      <c r="BL20" s="413">
        <v>17</v>
      </c>
      <c r="BM20" s="411">
        <v>2.9468518518518498E-3</v>
      </c>
      <c r="BN20" s="412">
        <f t="shared" si="20"/>
        <v>25462</v>
      </c>
      <c r="BO20" s="413">
        <v>17</v>
      </c>
      <c r="BP20" s="414">
        <v>3.5737268518518501E-3</v>
      </c>
      <c r="BQ20" s="412">
        <f t="shared" si="21"/>
        <v>30878</v>
      </c>
      <c r="BR20" s="413">
        <v>17</v>
      </c>
      <c r="BT20" s="411">
        <v>6.3194444444444398E-4</v>
      </c>
      <c r="BU20" s="412">
        <f t="shared" si="22"/>
        <v>5461</v>
      </c>
      <c r="BV20" s="413">
        <v>17</v>
      </c>
      <c r="BW20" s="411">
        <v>3.3122453703703699E-3</v>
      </c>
      <c r="BX20" s="412">
        <f t="shared" si="23"/>
        <v>28619</v>
      </c>
      <c r="BY20" s="413">
        <v>17</v>
      </c>
      <c r="BZ20" s="414">
        <v>3.9441898148148196E-3</v>
      </c>
      <c r="CA20" s="412">
        <f t="shared" si="24"/>
        <v>34079</v>
      </c>
      <c r="CB20" s="413">
        <v>17</v>
      </c>
      <c r="CD20" s="411">
        <v>3.5667824074074101E-4</v>
      </c>
      <c r="CE20" s="412">
        <f t="shared" si="25"/>
        <v>3083</v>
      </c>
      <c r="CF20" s="413">
        <v>17</v>
      </c>
      <c r="CG20" s="411">
        <v>1.5403587962963001E-3</v>
      </c>
      <c r="CH20" s="412">
        <f t="shared" si="26"/>
        <v>13310</v>
      </c>
      <c r="CI20" s="413">
        <v>17</v>
      </c>
      <c r="CJ20" s="414">
        <v>1.89704861111111E-3</v>
      </c>
      <c r="CK20" s="412">
        <f>ROUND(CJ20*86400*100, 0)</f>
        <v>16391</v>
      </c>
      <c r="CL20" s="413">
        <v>17</v>
      </c>
      <c r="CN20" s="411">
        <v>3.5850694444444401E-4</v>
      </c>
      <c r="CO20" s="412">
        <f>ROUND(CN20*86400*100, 0)</f>
        <v>3098</v>
      </c>
      <c r="CP20" s="413">
        <v>17</v>
      </c>
      <c r="CQ20" s="411">
        <v>1.7267129629629601E-3</v>
      </c>
      <c r="CR20" s="412">
        <f t="shared" si="29"/>
        <v>14920</v>
      </c>
      <c r="CS20" s="413">
        <v>17</v>
      </c>
      <c r="CT20" s="414">
        <v>2.0852199074074102E-3</v>
      </c>
      <c r="CU20" s="412">
        <f t="shared" si="30"/>
        <v>18017</v>
      </c>
      <c r="CV20" s="413">
        <v>17</v>
      </c>
    </row>
    <row r="21" spans="1:100" ht="24.75" customHeight="1">
      <c r="A21" s="397">
        <v>17</v>
      </c>
      <c r="B21" s="398">
        <v>3.3009259259259298E-3</v>
      </c>
      <c r="C21" s="399">
        <f t="shared" si="0"/>
        <v>28521</v>
      </c>
      <c r="D21" s="400">
        <v>18</v>
      </c>
      <c r="E21" s="398">
        <v>6.6852314814814804E-3</v>
      </c>
      <c r="F21" s="399">
        <f t="shared" si="1"/>
        <v>57761</v>
      </c>
      <c r="G21" s="400">
        <v>18</v>
      </c>
      <c r="H21" s="401">
        <f t="shared" si="2"/>
        <v>9.9861574074074106E-3</v>
      </c>
      <c r="I21" s="399">
        <f t="shared" si="3"/>
        <v>86281</v>
      </c>
      <c r="J21" s="400">
        <v>18</v>
      </c>
      <c r="L21" s="402">
        <v>3.63101851851852E-3</v>
      </c>
      <c r="M21" s="403">
        <f t="shared" si="4"/>
        <v>31373</v>
      </c>
      <c r="N21" s="404">
        <v>18</v>
      </c>
      <c r="O21" s="402">
        <v>7.6630324074074101E-3</v>
      </c>
      <c r="P21" s="403">
        <f t="shared" si="5"/>
        <v>66210</v>
      </c>
      <c r="Q21" s="404">
        <v>18</v>
      </c>
      <c r="R21" s="405">
        <v>1.12939814814815E-2</v>
      </c>
      <c r="S21" s="403">
        <f t="shared" si="6"/>
        <v>97581</v>
      </c>
      <c r="T21" s="404">
        <v>18</v>
      </c>
      <c r="V21" s="398">
        <v>1.9760763888888901E-3</v>
      </c>
      <c r="W21" s="399">
        <f t="shared" si="7"/>
        <v>17074</v>
      </c>
      <c r="X21" s="400">
        <v>18</v>
      </c>
      <c r="Y21" s="398">
        <v>4.2481481481481502E-3</v>
      </c>
      <c r="Z21" s="399">
        <f t="shared" si="8"/>
        <v>36705</v>
      </c>
      <c r="AA21" s="400">
        <v>18</v>
      </c>
      <c r="AB21" s="401">
        <v>6.2242245370370403E-3</v>
      </c>
      <c r="AC21" s="399">
        <f t="shared" si="9"/>
        <v>53778</v>
      </c>
      <c r="AD21" s="400">
        <v>18</v>
      </c>
      <c r="AF21" s="406">
        <v>2.1480555555555602E-3</v>
      </c>
      <c r="AG21" s="407">
        <f t="shared" si="10"/>
        <v>18560</v>
      </c>
      <c r="AH21" s="408">
        <v>18</v>
      </c>
      <c r="AI21" s="406">
        <v>4.7620370370370403E-3</v>
      </c>
      <c r="AJ21" s="407">
        <f t="shared" si="11"/>
        <v>41145</v>
      </c>
      <c r="AK21" s="408">
        <v>18</v>
      </c>
      <c r="AL21" s="409">
        <v>6.9100925925925901E-3</v>
      </c>
      <c r="AM21" s="407">
        <f t="shared" si="12"/>
        <v>59704</v>
      </c>
      <c r="AN21" s="408">
        <v>18</v>
      </c>
      <c r="AP21" s="398">
        <v>1.26625E-3</v>
      </c>
      <c r="AQ21" s="399">
        <f t="shared" si="13"/>
        <v>10941</v>
      </c>
      <c r="AR21" s="400">
        <v>18</v>
      </c>
      <c r="AS21" s="398">
        <v>3.6166666666666699E-3</v>
      </c>
      <c r="AT21" s="399">
        <f t="shared" si="14"/>
        <v>31249</v>
      </c>
      <c r="AU21" s="400">
        <v>18</v>
      </c>
      <c r="AV21" s="401">
        <v>4.88291666666667E-3</v>
      </c>
      <c r="AW21" s="399">
        <f t="shared" si="15"/>
        <v>42189</v>
      </c>
      <c r="AX21" s="400">
        <v>18</v>
      </c>
      <c r="AZ21" s="402">
        <v>1.2956249999999999E-3</v>
      </c>
      <c r="BA21" s="403">
        <f t="shared" si="16"/>
        <v>11195</v>
      </c>
      <c r="BB21" s="404">
        <v>18</v>
      </c>
      <c r="BC21" s="402">
        <v>4.0541666666666703E-3</v>
      </c>
      <c r="BD21" s="403">
        <f t="shared" si="17"/>
        <v>35029</v>
      </c>
      <c r="BE21" s="404">
        <v>18</v>
      </c>
      <c r="BF21" s="405">
        <v>5.3497916666666702E-3</v>
      </c>
      <c r="BG21" s="403">
        <f t="shared" si="18"/>
        <v>46223</v>
      </c>
      <c r="BH21" s="404">
        <v>18</v>
      </c>
      <c r="BJ21" s="398">
        <v>6.4479166666666699E-4</v>
      </c>
      <c r="BK21" s="399">
        <f t="shared" si="19"/>
        <v>5572</v>
      </c>
      <c r="BL21" s="400">
        <v>18</v>
      </c>
      <c r="BM21" s="398">
        <v>3.0310416666666702E-3</v>
      </c>
      <c r="BN21" s="399">
        <f t="shared" si="20"/>
        <v>26189</v>
      </c>
      <c r="BO21" s="400">
        <v>18</v>
      </c>
      <c r="BP21" s="401">
        <v>3.67583333333333E-3</v>
      </c>
      <c r="BQ21" s="399">
        <f t="shared" si="21"/>
        <v>31760</v>
      </c>
      <c r="BR21" s="400">
        <v>18</v>
      </c>
      <c r="BT21" s="402">
        <v>6.4999999999999997E-4</v>
      </c>
      <c r="BU21" s="403">
        <f t="shared" si="22"/>
        <v>5617</v>
      </c>
      <c r="BV21" s="404">
        <v>18</v>
      </c>
      <c r="BW21" s="402">
        <v>3.4068750000000002E-3</v>
      </c>
      <c r="BX21" s="403">
        <f t="shared" si="23"/>
        <v>29436</v>
      </c>
      <c r="BY21" s="404">
        <v>18</v>
      </c>
      <c r="BZ21" s="405">
        <v>4.0568749999999997E-3</v>
      </c>
      <c r="CA21" s="403">
        <f t="shared" si="24"/>
        <v>35052</v>
      </c>
      <c r="CB21" s="404">
        <v>18</v>
      </c>
      <c r="CD21" s="398">
        <v>3.6687500000000001E-4</v>
      </c>
      <c r="CE21" s="399">
        <f t="shared" si="25"/>
        <v>3171</v>
      </c>
      <c r="CF21" s="400">
        <v>18</v>
      </c>
      <c r="CG21" s="398">
        <v>1.5843750000000001E-3</v>
      </c>
      <c r="CH21" s="399">
        <f t="shared" si="26"/>
        <v>13690</v>
      </c>
      <c r="CI21" s="400">
        <v>18</v>
      </c>
      <c r="CJ21" s="401">
        <v>1.9512500000000001E-3</v>
      </c>
      <c r="CK21" s="399">
        <f t="shared" si="27"/>
        <v>16860</v>
      </c>
      <c r="CL21" s="400">
        <v>18</v>
      </c>
      <c r="CN21" s="402">
        <v>3.6874999999999999E-4</v>
      </c>
      <c r="CO21" s="403">
        <f t="shared" si="28"/>
        <v>3187</v>
      </c>
      <c r="CP21" s="404">
        <v>18</v>
      </c>
      <c r="CQ21" s="402">
        <v>1.7760416666666699E-3</v>
      </c>
      <c r="CR21" s="403">
        <f t="shared" si="29"/>
        <v>15346</v>
      </c>
      <c r="CS21" s="404">
        <v>18</v>
      </c>
      <c r="CT21" s="405">
        <v>2.1447916666666698E-3</v>
      </c>
      <c r="CU21" s="403">
        <f t="shared" si="30"/>
        <v>18532</v>
      </c>
      <c r="CV21" s="404">
        <v>18</v>
      </c>
    </row>
    <row r="22" spans="1:100" ht="24.75" customHeight="1">
      <c r="A22" s="410">
        <v>18</v>
      </c>
      <c r="B22" s="411">
        <v>3.3408564814814798E-3</v>
      </c>
      <c r="C22" s="412">
        <f t="shared" si="0"/>
        <v>28866</v>
      </c>
      <c r="D22" s="413">
        <v>19</v>
      </c>
      <c r="E22" s="411">
        <v>6.7661111111111099E-3</v>
      </c>
      <c r="F22" s="412">
        <f t="shared" si="1"/>
        <v>58460</v>
      </c>
      <c r="G22" s="413">
        <v>19</v>
      </c>
      <c r="H22" s="414">
        <f t="shared" si="2"/>
        <v>1.0106967592592589E-2</v>
      </c>
      <c r="I22" s="412">
        <f t="shared" si="3"/>
        <v>87325</v>
      </c>
      <c r="J22" s="413">
        <v>19</v>
      </c>
      <c r="L22" s="411">
        <v>3.67494212962963E-3</v>
      </c>
      <c r="M22" s="412">
        <f>ROUND(L22*86400*100, 0)</f>
        <v>31752</v>
      </c>
      <c r="N22" s="413">
        <v>19</v>
      </c>
      <c r="O22" s="411">
        <v>7.7557291666666703E-3</v>
      </c>
      <c r="P22" s="412">
        <f t="shared" si="5"/>
        <v>67011</v>
      </c>
      <c r="Q22" s="413">
        <v>19</v>
      </c>
      <c r="R22" s="414">
        <v>1.14305555555556E-2</v>
      </c>
      <c r="S22" s="412">
        <f t="shared" si="6"/>
        <v>98761</v>
      </c>
      <c r="T22" s="413">
        <v>19</v>
      </c>
      <c r="V22" s="411">
        <v>2.01613425925926E-3</v>
      </c>
      <c r="W22" s="412">
        <f t="shared" si="7"/>
        <v>17420</v>
      </c>
      <c r="X22" s="413">
        <v>19</v>
      </c>
      <c r="Y22" s="411">
        <v>4.3342592592592599E-3</v>
      </c>
      <c r="Z22" s="412">
        <f t="shared" si="8"/>
        <v>37449</v>
      </c>
      <c r="AA22" s="413">
        <v>19</v>
      </c>
      <c r="AB22" s="414">
        <v>6.35039351851852E-3</v>
      </c>
      <c r="AC22" s="412">
        <f t="shared" si="9"/>
        <v>54868</v>
      </c>
      <c r="AD22" s="413">
        <v>19</v>
      </c>
      <c r="AF22" s="415">
        <v>2.1915972222222202E-3</v>
      </c>
      <c r="AG22" s="416">
        <f t="shared" si="10"/>
        <v>18936</v>
      </c>
      <c r="AH22" s="417">
        <v>19</v>
      </c>
      <c r="AI22" s="415">
        <v>4.8585648148148199E-3</v>
      </c>
      <c r="AJ22" s="416">
        <f t="shared" si="11"/>
        <v>41979</v>
      </c>
      <c r="AK22" s="417">
        <v>19</v>
      </c>
      <c r="AL22" s="418">
        <v>7.0501620370370397E-3</v>
      </c>
      <c r="AM22" s="416">
        <f t="shared" si="12"/>
        <v>60914</v>
      </c>
      <c r="AN22" s="417">
        <v>19</v>
      </c>
      <c r="AP22" s="411">
        <v>1.30142361111111E-3</v>
      </c>
      <c r="AQ22" s="412">
        <f t="shared" si="13"/>
        <v>11245</v>
      </c>
      <c r="AR22" s="413">
        <v>19</v>
      </c>
      <c r="AS22" s="411">
        <v>3.7171296296296301E-3</v>
      </c>
      <c r="AT22" s="412">
        <f t="shared" si="14"/>
        <v>32117</v>
      </c>
      <c r="AU22" s="413">
        <v>19</v>
      </c>
      <c r="AV22" s="414">
        <v>5.0185532407407401E-3</v>
      </c>
      <c r="AW22" s="412">
        <f t="shared" si="15"/>
        <v>43361</v>
      </c>
      <c r="AX22" s="413">
        <v>19</v>
      </c>
      <c r="AZ22" s="411">
        <v>1.3316203703703699E-3</v>
      </c>
      <c r="BA22" s="412">
        <f t="shared" si="16"/>
        <v>11506</v>
      </c>
      <c r="BB22" s="413">
        <v>19</v>
      </c>
      <c r="BC22" s="411">
        <v>4.1667824074074098E-3</v>
      </c>
      <c r="BD22" s="412">
        <f t="shared" si="17"/>
        <v>36002</v>
      </c>
      <c r="BE22" s="413">
        <v>19</v>
      </c>
      <c r="BF22" s="414">
        <v>5.49840277777778E-3</v>
      </c>
      <c r="BG22" s="412">
        <f t="shared" si="18"/>
        <v>47507</v>
      </c>
      <c r="BH22" s="413">
        <v>19</v>
      </c>
      <c r="BJ22" s="411">
        <v>6.6270833333333297E-4</v>
      </c>
      <c r="BK22" s="412">
        <f t="shared" si="19"/>
        <v>5727</v>
      </c>
      <c r="BL22" s="413">
        <v>19</v>
      </c>
      <c r="BM22" s="411">
        <v>3.1152430555555599E-3</v>
      </c>
      <c r="BN22" s="412">
        <f t="shared" si="20"/>
        <v>26917</v>
      </c>
      <c r="BO22" s="413">
        <v>19</v>
      </c>
      <c r="BP22" s="414">
        <v>3.7779398148148199E-3</v>
      </c>
      <c r="BQ22" s="412">
        <f t="shared" si="21"/>
        <v>32642</v>
      </c>
      <c r="BR22" s="413">
        <v>19</v>
      </c>
      <c r="BT22" s="411">
        <v>6.6805555555555596E-4</v>
      </c>
      <c r="BU22" s="412">
        <f t="shared" si="22"/>
        <v>5773</v>
      </c>
      <c r="BV22" s="413">
        <v>19</v>
      </c>
      <c r="BW22" s="411">
        <v>3.5015162037036998E-3</v>
      </c>
      <c r="BX22" s="412">
        <f t="shared" si="23"/>
        <v>30254</v>
      </c>
      <c r="BY22" s="413">
        <v>19</v>
      </c>
      <c r="BZ22" s="414">
        <v>4.16957175925926E-3</v>
      </c>
      <c r="CA22" s="412">
        <f t="shared" si="24"/>
        <v>36026</v>
      </c>
      <c r="CB22" s="413">
        <v>19</v>
      </c>
      <c r="CD22" s="411">
        <v>3.7706018518518497E-4</v>
      </c>
      <c r="CE22" s="412">
        <f t="shared" si="25"/>
        <v>3259</v>
      </c>
      <c r="CF22" s="413">
        <v>19</v>
      </c>
      <c r="CG22" s="411">
        <v>1.62837962962963E-3</v>
      </c>
      <c r="CH22" s="412">
        <f t="shared" si="26"/>
        <v>14070</v>
      </c>
      <c r="CI22" s="413">
        <v>19</v>
      </c>
      <c r="CJ22" s="414">
        <v>2.0054513888888899E-3</v>
      </c>
      <c r="CK22" s="412">
        <f t="shared" si="27"/>
        <v>17328</v>
      </c>
      <c r="CL22" s="413">
        <v>19</v>
      </c>
      <c r="CN22" s="411">
        <v>3.7899305555555603E-4</v>
      </c>
      <c r="CO22" s="412">
        <f t="shared" si="28"/>
        <v>3276</v>
      </c>
      <c r="CP22" s="413">
        <v>19</v>
      </c>
      <c r="CQ22" s="411">
        <v>1.82538194444444E-3</v>
      </c>
      <c r="CR22" s="412">
        <f t="shared" si="29"/>
        <v>15772</v>
      </c>
      <c r="CS22" s="413">
        <v>19</v>
      </c>
      <c r="CT22" s="414">
        <v>2.2043750000000002E-3</v>
      </c>
      <c r="CU22" s="412">
        <f t="shared" si="30"/>
        <v>19047</v>
      </c>
      <c r="CV22" s="413">
        <v>19</v>
      </c>
    </row>
    <row r="23" spans="1:100" ht="24.75" customHeight="1">
      <c r="A23" s="397">
        <v>19</v>
      </c>
      <c r="B23" s="398">
        <v>3.3807870370370402E-3</v>
      </c>
      <c r="C23" s="399">
        <f t="shared" si="0"/>
        <v>29211</v>
      </c>
      <c r="D23" s="400">
        <v>20</v>
      </c>
      <c r="E23" s="398">
        <v>6.8469791666666696E-3</v>
      </c>
      <c r="F23" s="399">
        <f t="shared" si="1"/>
        <v>59159</v>
      </c>
      <c r="G23" s="400">
        <v>20</v>
      </c>
      <c r="H23" s="401">
        <f t="shared" si="2"/>
        <v>1.0227766203703709E-2</v>
      </c>
      <c r="I23" s="399">
        <f t="shared" si="3"/>
        <v>88369</v>
      </c>
      <c r="J23" s="400">
        <v>20</v>
      </c>
      <c r="L23" s="402">
        <v>3.71886574074074E-3</v>
      </c>
      <c r="M23" s="403">
        <f t="shared" si="4"/>
        <v>32132</v>
      </c>
      <c r="N23" s="404">
        <v>20</v>
      </c>
      <c r="O23" s="402">
        <v>7.8484259259259306E-3</v>
      </c>
      <c r="P23" s="403">
        <f t="shared" si="5"/>
        <v>67811</v>
      </c>
      <c r="Q23" s="404">
        <v>20</v>
      </c>
      <c r="R23" s="405">
        <v>1.15672916666667E-2</v>
      </c>
      <c r="S23" s="403">
        <f t="shared" si="6"/>
        <v>99942</v>
      </c>
      <c r="T23" s="404">
        <v>20</v>
      </c>
      <c r="V23" s="398">
        <v>2.0561805555555598E-3</v>
      </c>
      <c r="W23" s="399">
        <f t="shared" si="7"/>
        <v>17766</v>
      </c>
      <c r="X23" s="400">
        <v>20</v>
      </c>
      <c r="Y23" s="398">
        <v>4.4203703703703696E-3</v>
      </c>
      <c r="Z23" s="399">
        <f t="shared" si="8"/>
        <v>38193</v>
      </c>
      <c r="AA23" s="400">
        <v>20</v>
      </c>
      <c r="AB23" s="401">
        <v>6.4765509259259299E-3</v>
      </c>
      <c r="AC23" s="399">
        <f t="shared" si="9"/>
        <v>55958</v>
      </c>
      <c r="AD23" s="400">
        <v>20</v>
      </c>
      <c r="AF23" s="406">
        <v>2.2351388888888898E-3</v>
      </c>
      <c r="AG23" s="407">
        <f t="shared" si="10"/>
        <v>19313</v>
      </c>
      <c r="AH23" s="408">
        <v>20</v>
      </c>
      <c r="AI23" s="406">
        <v>4.9550925925925899E-3</v>
      </c>
      <c r="AJ23" s="407">
        <f t="shared" si="11"/>
        <v>42813</v>
      </c>
      <c r="AK23" s="408">
        <v>20</v>
      </c>
      <c r="AL23" s="409">
        <v>7.1902314814814797E-3</v>
      </c>
      <c r="AM23" s="407">
        <f t="shared" si="12"/>
        <v>62125</v>
      </c>
      <c r="AN23" s="408">
        <v>20</v>
      </c>
      <c r="AP23" s="398">
        <v>1.3365972222222199E-3</v>
      </c>
      <c r="AQ23" s="399">
        <f t="shared" si="13"/>
        <v>11549</v>
      </c>
      <c r="AR23" s="400">
        <v>20</v>
      </c>
      <c r="AS23" s="398">
        <v>3.8175925925925899E-3</v>
      </c>
      <c r="AT23" s="399">
        <f t="shared" si="14"/>
        <v>32985</v>
      </c>
      <c r="AU23" s="400">
        <v>20</v>
      </c>
      <c r="AV23" s="401">
        <v>5.1541898148148198E-3</v>
      </c>
      <c r="AW23" s="399">
        <f t="shared" si="15"/>
        <v>44533</v>
      </c>
      <c r="AX23" s="400">
        <v>20</v>
      </c>
      <c r="AZ23" s="402">
        <v>1.36760416666667E-3</v>
      </c>
      <c r="BA23" s="403">
        <f t="shared" si="16"/>
        <v>11817</v>
      </c>
      <c r="BB23" s="404">
        <v>20</v>
      </c>
      <c r="BC23" s="402">
        <v>4.2793981481481502E-3</v>
      </c>
      <c r="BD23" s="403">
        <f t="shared" si="17"/>
        <v>36975</v>
      </c>
      <c r="BE23" s="404">
        <v>20</v>
      </c>
      <c r="BF23" s="405">
        <v>5.64700231481482E-3</v>
      </c>
      <c r="BG23" s="403">
        <f t="shared" si="18"/>
        <v>48791</v>
      </c>
      <c r="BH23" s="404">
        <v>20</v>
      </c>
      <c r="BJ23" s="398">
        <v>6.8061342592592598E-4</v>
      </c>
      <c r="BK23" s="399">
        <f t="shared" si="19"/>
        <v>5882</v>
      </c>
      <c r="BL23" s="400">
        <v>20</v>
      </c>
      <c r="BM23" s="398">
        <v>3.1994328703703698E-3</v>
      </c>
      <c r="BN23" s="399">
        <f t="shared" si="20"/>
        <v>27644</v>
      </c>
      <c r="BO23" s="400">
        <v>20</v>
      </c>
      <c r="BP23" s="401">
        <v>3.8800462962962998E-3</v>
      </c>
      <c r="BQ23" s="399">
        <f t="shared" si="21"/>
        <v>33525</v>
      </c>
      <c r="BR23" s="400">
        <v>20</v>
      </c>
      <c r="BT23" s="402">
        <v>6.8611111111111097E-4</v>
      </c>
      <c r="BU23" s="403">
        <f t="shared" si="22"/>
        <v>5929</v>
      </c>
      <c r="BV23" s="404">
        <v>20</v>
      </c>
      <c r="BW23" s="402">
        <v>3.5961458333333301E-3</v>
      </c>
      <c r="BX23" s="403">
        <f t="shared" si="23"/>
        <v>31072</v>
      </c>
      <c r="BY23" s="404">
        <v>20</v>
      </c>
      <c r="BZ23" s="405">
        <v>4.2822569444444401E-3</v>
      </c>
      <c r="CA23" s="403">
        <f t="shared" si="24"/>
        <v>37000</v>
      </c>
      <c r="CB23" s="404">
        <v>20</v>
      </c>
      <c r="CD23" s="398">
        <v>3.8725694444444501E-4</v>
      </c>
      <c r="CE23" s="399">
        <f t="shared" si="25"/>
        <v>3347</v>
      </c>
      <c r="CF23" s="400">
        <v>20</v>
      </c>
      <c r="CG23" s="398">
        <v>1.67239583333333E-3</v>
      </c>
      <c r="CH23" s="399">
        <f>ROUND(CG23*86400*100, 0)</f>
        <v>14450</v>
      </c>
      <c r="CI23" s="400">
        <v>20</v>
      </c>
      <c r="CJ23" s="401">
        <v>2.05965277777778E-3</v>
      </c>
      <c r="CK23" s="399">
        <f t="shared" si="27"/>
        <v>17796</v>
      </c>
      <c r="CL23" s="400">
        <v>20</v>
      </c>
      <c r="CN23" s="402">
        <v>3.8923611111111098E-4</v>
      </c>
      <c r="CO23" s="403">
        <f t="shared" si="28"/>
        <v>3364</v>
      </c>
      <c r="CP23" s="404">
        <v>20</v>
      </c>
      <c r="CQ23" s="402">
        <v>1.8747106481481501E-3</v>
      </c>
      <c r="CR23" s="403">
        <f t="shared" si="29"/>
        <v>16199</v>
      </c>
      <c r="CS23" s="404">
        <v>20</v>
      </c>
      <c r="CT23" s="405">
        <v>2.2639467592592598E-3</v>
      </c>
      <c r="CU23" s="403">
        <f t="shared" si="30"/>
        <v>19562</v>
      </c>
      <c r="CV23" s="404">
        <v>20</v>
      </c>
    </row>
    <row r="24" spans="1:100" ht="24.75" customHeight="1">
      <c r="A24" s="410">
        <v>20</v>
      </c>
      <c r="B24" s="411">
        <v>3.4207175925925898E-3</v>
      </c>
      <c r="C24" s="412">
        <f t="shared" si="0"/>
        <v>29556</v>
      </c>
      <c r="D24" s="413">
        <v>21</v>
      </c>
      <c r="E24" s="411">
        <v>6.9278472222222198E-3</v>
      </c>
      <c r="F24" s="412">
        <f t="shared" si="1"/>
        <v>59858</v>
      </c>
      <c r="G24" s="413">
        <v>21</v>
      </c>
      <c r="H24" s="414">
        <f t="shared" si="2"/>
        <v>1.034856481481481E-2</v>
      </c>
      <c r="I24" s="412">
        <f t="shared" si="3"/>
        <v>89413</v>
      </c>
      <c r="J24" s="413">
        <v>21</v>
      </c>
      <c r="L24" s="411">
        <v>3.7627893518518501E-3</v>
      </c>
      <c r="M24" s="412">
        <f>ROUND(L24*86400*100, 0)</f>
        <v>32511</v>
      </c>
      <c r="N24" s="413">
        <v>21</v>
      </c>
      <c r="O24" s="411">
        <v>7.9411226851851899E-3</v>
      </c>
      <c r="P24" s="412">
        <f t="shared" si="5"/>
        <v>68612</v>
      </c>
      <c r="Q24" s="413">
        <v>21</v>
      </c>
      <c r="R24" s="414">
        <v>1.1703819444444499E-2</v>
      </c>
      <c r="S24" s="412">
        <f t="shared" si="6"/>
        <v>101122</v>
      </c>
      <c r="T24" s="413">
        <v>21</v>
      </c>
      <c r="V24" s="411">
        <v>2.0962384259259302E-3</v>
      </c>
      <c r="W24" s="412">
        <f t="shared" si="7"/>
        <v>18113</v>
      </c>
      <c r="X24" s="413">
        <v>21</v>
      </c>
      <c r="Y24" s="411">
        <v>4.5064814814814802E-3</v>
      </c>
      <c r="Z24" s="412">
        <f t="shared" si="8"/>
        <v>38937</v>
      </c>
      <c r="AA24" s="413">
        <v>21</v>
      </c>
      <c r="AB24" s="414">
        <v>6.6027199074074096E-3</v>
      </c>
      <c r="AC24" s="412">
        <f t="shared" si="9"/>
        <v>57049</v>
      </c>
      <c r="AD24" s="413">
        <v>21</v>
      </c>
      <c r="AF24" s="415">
        <v>2.2786805555555598E-3</v>
      </c>
      <c r="AG24" s="416">
        <f t="shared" si="10"/>
        <v>19689</v>
      </c>
      <c r="AH24" s="417">
        <v>21</v>
      </c>
      <c r="AI24" s="415">
        <v>5.0516203703703704E-3</v>
      </c>
      <c r="AJ24" s="416">
        <f t="shared" si="11"/>
        <v>43647</v>
      </c>
      <c r="AK24" s="417">
        <v>21</v>
      </c>
      <c r="AL24" s="418">
        <v>7.3303009259259302E-3</v>
      </c>
      <c r="AM24" s="416">
        <f t="shared" si="12"/>
        <v>63335</v>
      </c>
      <c r="AN24" s="417">
        <v>21</v>
      </c>
      <c r="AP24" s="411">
        <v>1.3717708333333301E-3</v>
      </c>
      <c r="AQ24" s="412">
        <f t="shared" si="13"/>
        <v>11853</v>
      </c>
      <c r="AR24" s="413">
        <v>21</v>
      </c>
      <c r="AS24" s="411">
        <v>3.91805555555556E-3</v>
      </c>
      <c r="AT24" s="412">
        <f t="shared" si="14"/>
        <v>33853</v>
      </c>
      <c r="AU24" s="413">
        <v>21</v>
      </c>
      <c r="AV24" s="414">
        <v>5.2898263888888899E-3</v>
      </c>
      <c r="AW24" s="412">
        <f t="shared" si="15"/>
        <v>45705</v>
      </c>
      <c r="AX24" s="413">
        <v>21</v>
      </c>
      <c r="AZ24" s="411">
        <v>1.40359953703704E-3</v>
      </c>
      <c r="BA24" s="412">
        <f t="shared" si="16"/>
        <v>12128</v>
      </c>
      <c r="BB24" s="413">
        <v>21</v>
      </c>
      <c r="BC24" s="411">
        <v>4.3920138888888897E-3</v>
      </c>
      <c r="BD24" s="412">
        <f t="shared" si="17"/>
        <v>37948</v>
      </c>
      <c r="BE24" s="413">
        <v>21</v>
      </c>
      <c r="BF24" s="414">
        <v>5.7956134259259297E-3</v>
      </c>
      <c r="BG24" s="412">
        <f t="shared" si="18"/>
        <v>50075</v>
      </c>
      <c r="BH24" s="413">
        <v>21</v>
      </c>
      <c r="BJ24" s="411">
        <v>6.9853009259259304E-4</v>
      </c>
      <c r="BK24" s="412">
        <f t="shared" si="19"/>
        <v>6036</v>
      </c>
      <c r="BL24" s="413">
        <v>21</v>
      </c>
      <c r="BM24" s="411">
        <v>3.28363425925926E-3</v>
      </c>
      <c r="BN24" s="412">
        <f t="shared" si="20"/>
        <v>28372</v>
      </c>
      <c r="BO24" s="413">
        <v>21</v>
      </c>
      <c r="BP24" s="414">
        <v>3.9821527777777798E-3</v>
      </c>
      <c r="BQ24" s="412">
        <f t="shared" si="21"/>
        <v>34407</v>
      </c>
      <c r="BR24" s="413">
        <v>21</v>
      </c>
      <c r="BT24" s="411">
        <v>7.0416666666666696E-4</v>
      </c>
      <c r="BU24" s="412">
        <f t="shared" si="22"/>
        <v>6085</v>
      </c>
      <c r="BV24" s="413">
        <v>21</v>
      </c>
      <c r="BW24" s="411">
        <v>3.6907870370370402E-3</v>
      </c>
      <c r="BX24" s="412">
        <f t="shared" si="23"/>
        <v>31889</v>
      </c>
      <c r="BY24" s="413">
        <v>21</v>
      </c>
      <c r="BZ24" s="414">
        <v>4.3949537037037004E-3</v>
      </c>
      <c r="CA24" s="412">
        <f t="shared" si="24"/>
        <v>37973</v>
      </c>
      <c r="CB24" s="413">
        <v>21</v>
      </c>
      <c r="CD24" s="411">
        <v>3.9744212962963002E-4</v>
      </c>
      <c r="CE24" s="412">
        <f t="shared" si="25"/>
        <v>3435</v>
      </c>
      <c r="CF24" s="413">
        <v>21</v>
      </c>
      <c r="CG24" s="411">
        <v>1.7164004629629599E-3</v>
      </c>
      <c r="CH24" s="412">
        <f t="shared" si="26"/>
        <v>14831</v>
      </c>
      <c r="CI24" s="413">
        <v>21</v>
      </c>
      <c r="CJ24" s="414">
        <v>2.1138541666666701E-3</v>
      </c>
      <c r="CK24" s="412">
        <f t="shared" si="27"/>
        <v>18265</v>
      </c>
      <c r="CL24" s="413">
        <v>21</v>
      </c>
      <c r="CN24" s="411">
        <v>3.9947916666666701E-4</v>
      </c>
      <c r="CO24" s="412">
        <f t="shared" si="28"/>
        <v>3453</v>
      </c>
      <c r="CP24" s="413">
        <v>21</v>
      </c>
      <c r="CQ24" s="411">
        <v>1.92405092592593E-3</v>
      </c>
      <c r="CR24" s="412">
        <f t="shared" si="29"/>
        <v>16625</v>
      </c>
      <c r="CS24" s="413">
        <v>21</v>
      </c>
      <c r="CT24" s="414">
        <v>2.3235300925925901E-3</v>
      </c>
      <c r="CU24" s="412">
        <f t="shared" si="30"/>
        <v>20076</v>
      </c>
      <c r="CV24" s="413">
        <v>21</v>
      </c>
    </row>
    <row r="25" spans="1:100" ht="24.75" customHeight="1">
      <c r="A25" s="397">
        <v>21</v>
      </c>
      <c r="B25" s="398">
        <v>3.4606481481481502E-3</v>
      </c>
      <c r="C25" s="399">
        <f t="shared" si="0"/>
        <v>29901</v>
      </c>
      <c r="D25" s="400">
        <v>22</v>
      </c>
      <c r="E25" s="398">
        <v>7.0087152777777804E-3</v>
      </c>
      <c r="F25" s="399">
        <f t="shared" si="1"/>
        <v>60556</v>
      </c>
      <c r="G25" s="400">
        <v>22</v>
      </c>
      <c r="H25" s="401">
        <f t="shared" si="2"/>
        <v>1.0469363425925931E-2</v>
      </c>
      <c r="I25" s="399">
        <f t="shared" si="3"/>
        <v>90456</v>
      </c>
      <c r="J25" s="400">
        <v>22</v>
      </c>
      <c r="L25" s="402">
        <v>3.8067129629629601E-3</v>
      </c>
      <c r="M25" s="403">
        <f t="shared" si="4"/>
        <v>32891</v>
      </c>
      <c r="N25" s="404">
        <v>22</v>
      </c>
      <c r="O25" s="402">
        <v>8.0338194444444407E-3</v>
      </c>
      <c r="P25" s="403">
        <f t="shared" si="5"/>
        <v>69413</v>
      </c>
      <c r="Q25" s="404">
        <v>22</v>
      </c>
      <c r="R25" s="405">
        <v>1.18405324074074E-2</v>
      </c>
      <c r="S25" s="403">
        <f t="shared" si="6"/>
        <v>102303</v>
      </c>
      <c r="T25" s="404">
        <v>22</v>
      </c>
    </row>
    <row r="26" spans="1:100" ht="24.75" customHeight="1">
      <c r="A26" s="410">
        <v>22</v>
      </c>
      <c r="B26" s="411">
        <v>3.5005787037037002E-3</v>
      </c>
      <c r="C26" s="412">
        <f t="shared" si="0"/>
        <v>30246</v>
      </c>
      <c r="D26" s="413">
        <v>23</v>
      </c>
      <c r="E26" s="411">
        <v>7.0895833333333297E-3</v>
      </c>
      <c r="F26" s="412">
        <f t="shared" si="1"/>
        <v>61255</v>
      </c>
      <c r="G26" s="413">
        <v>23</v>
      </c>
      <c r="H26" s="414">
        <f t="shared" si="2"/>
        <v>1.059016203703703E-2</v>
      </c>
      <c r="I26" s="412">
        <f t="shared" si="3"/>
        <v>91500</v>
      </c>
      <c r="J26" s="413">
        <v>23</v>
      </c>
      <c r="L26" s="411">
        <v>3.8506365740740701E-3</v>
      </c>
      <c r="M26" s="412">
        <f>ROUND(L26*86400*100, 0)</f>
        <v>33270</v>
      </c>
      <c r="N26" s="413">
        <v>23</v>
      </c>
      <c r="O26" s="411">
        <v>8.1265162037037E-3</v>
      </c>
      <c r="P26" s="412">
        <f t="shared" si="5"/>
        <v>70214</v>
      </c>
      <c r="Q26" s="413">
        <v>23</v>
      </c>
      <c r="R26" s="414">
        <v>1.19771527777778E-2</v>
      </c>
      <c r="S26" s="412">
        <f t="shared" si="6"/>
        <v>103484</v>
      </c>
      <c r="T26" s="413">
        <v>23</v>
      </c>
      <c r="V26" s="419"/>
      <c r="W26" s="415"/>
      <c r="X26" s="415"/>
      <c r="Y26" s="418"/>
    </row>
    <row r="27" spans="1:100" ht="24.75" customHeight="1">
      <c r="A27" s="397">
        <v>23</v>
      </c>
      <c r="B27" s="398">
        <v>3.5405092592592602E-3</v>
      </c>
      <c r="C27" s="399">
        <f t="shared" si="0"/>
        <v>30591</v>
      </c>
      <c r="D27" s="400">
        <v>24</v>
      </c>
      <c r="E27" s="398">
        <v>7.1704513888888903E-3</v>
      </c>
      <c r="F27" s="399">
        <f t="shared" si="1"/>
        <v>61954</v>
      </c>
      <c r="G27" s="400">
        <v>24</v>
      </c>
      <c r="H27" s="401">
        <f t="shared" si="2"/>
        <v>1.071096064814815E-2</v>
      </c>
      <c r="I27" s="399">
        <f t="shared" si="3"/>
        <v>92544</v>
      </c>
      <c r="J27" s="400">
        <v>24</v>
      </c>
      <c r="L27" s="402">
        <v>3.8945601851851901E-3</v>
      </c>
      <c r="M27" s="403">
        <f t="shared" si="4"/>
        <v>33650</v>
      </c>
      <c r="N27" s="404">
        <v>24</v>
      </c>
      <c r="O27" s="402">
        <v>8.2192129629629594E-3</v>
      </c>
      <c r="P27" s="403">
        <f t="shared" si="5"/>
        <v>71015</v>
      </c>
      <c r="Q27" s="404">
        <v>24</v>
      </c>
      <c r="R27" s="405">
        <v>1.21137731481482E-2</v>
      </c>
      <c r="S27" s="403">
        <f t="shared" si="6"/>
        <v>104664</v>
      </c>
      <c r="T27" s="404">
        <v>24</v>
      </c>
      <c r="BI27" s="419"/>
      <c r="BJ27" s="415"/>
      <c r="BK27" s="415"/>
      <c r="BL27" s="418"/>
    </row>
    <row r="28" spans="1:100" ht="24.75" customHeight="1">
      <c r="A28" s="410">
        <v>24</v>
      </c>
      <c r="B28" s="411">
        <v>3.5804398148148201E-3</v>
      </c>
      <c r="C28" s="412">
        <f t="shared" si="0"/>
        <v>30936</v>
      </c>
      <c r="D28" s="413">
        <v>25</v>
      </c>
      <c r="E28" s="411">
        <v>7.25131944444445E-3</v>
      </c>
      <c r="F28" s="412">
        <f t="shared" si="1"/>
        <v>62652</v>
      </c>
      <c r="G28" s="413">
        <v>25</v>
      </c>
      <c r="H28" s="414">
        <f t="shared" si="2"/>
        <v>1.083175925925927E-2</v>
      </c>
      <c r="I28" s="412">
        <f t="shared" si="3"/>
        <v>93587</v>
      </c>
      <c r="J28" s="413">
        <v>25</v>
      </c>
      <c r="L28" s="411">
        <v>3.9384837962963002E-3</v>
      </c>
      <c r="M28" s="412">
        <f t="shared" si="4"/>
        <v>34030</v>
      </c>
      <c r="N28" s="413">
        <v>25</v>
      </c>
      <c r="O28" s="411">
        <v>8.3119097222222205E-3</v>
      </c>
      <c r="P28" s="412">
        <f t="shared" si="5"/>
        <v>71816</v>
      </c>
      <c r="Q28" s="413">
        <v>25</v>
      </c>
      <c r="R28" s="414">
        <v>1.2250393518518501E-2</v>
      </c>
      <c r="S28" s="412">
        <f t="shared" si="6"/>
        <v>105844</v>
      </c>
      <c r="T28" s="413">
        <v>25</v>
      </c>
      <c r="AO28" s="419"/>
      <c r="AP28" s="415"/>
      <c r="AQ28" s="415"/>
      <c r="AR28" s="418"/>
    </row>
    <row r="29" spans="1:100" ht="24.75" customHeight="1">
      <c r="A29" s="397">
        <v>25</v>
      </c>
      <c r="B29" s="398">
        <v>3.6203703703703701E-3</v>
      </c>
      <c r="C29" s="399">
        <f t="shared" si="0"/>
        <v>31281</v>
      </c>
      <c r="D29" s="400">
        <v>26</v>
      </c>
      <c r="E29" s="398">
        <v>7.33219907407407E-3</v>
      </c>
      <c r="F29" s="399">
        <f t="shared" si="1"/>
        <v>63351</v>
      </c>
      <c r="G29" s="400">
        <v>26</v>
      </c>
      <c r="H29" s="401">
        <f t="shared" si="2"/>
        <v>1.095256944444444E-2</v>
      </c>
      <c r="I29" s="399">
        <f t="shared" si="3"/>
        <v>94631</v>
      </c>
      <c r="J29" s="400">
        <v>26</v>
      </c>
      <c r="L29" s="402">
        <v>3.9824074074074102E-3</v>
      </c>
      <c r="M29" s="403">
        <f t="shared" si="4"/>
        <v>34409</v>
      </c>
      <c r="N29" s="404">
        <v>26</v>
      </c>
      <c r="O29" s="402">
        <v>8.4046064814814799E-3</v>
      </c>
      <c r="P29" s="403">
        <f t="shared" si="5"/>
        <v>72617</v>
      </c>
      <c r="Q29" s="404">
        <v>26</v>
      </c>
      <c r="R29" s="405">
        <v>1.2387013888888901E-2</v>
      </c>
      <c r="S29" s="403">
        <f t="shared" si="6"/>
        <v>107025</v>
      </c>
      <c r="T29" s="404">
        <v>26</v>
      </c>
    </row>
    <row r="30" spans="1:100" ht="24.75" customHeight="1">
      <c r="A30" s="410">
        <v>26</v>
      </c>
      <c r="B30" s="411">
        <v>3.6603009259259301E-3</v>
      </c>
      <c r="C30" s="412">
        <f t="shared" si="0"/>
        <v>31626</v>
      </c>
      <c r="D30" s="413">
        <v>27</v>
      </c>
      <c r="E30" s="411">
        <v>7.4130671296296297E-3</v>
      </c>
      <c r="F30" s="412">
        <f t="shared" si="1"/>
        <v>64050</v>
      </c>
      <c r="G30" s="413">
        <v>27</v>
      </c>
      <c r="H30" s="414">
        <f t="shared" si="2"/>
        <v>1.107336805555556E-2</v>
      </c>
      <c r="I30" s="412">
        <f t="shared" si="3"/>
        <v>95675</v>
      </c>
      <c r="J30" s="413">
        <v>27</v>
      </c>
      <c r="L30" s="411">
        <v>4.0263310185185202E-3</v>
      </c>
      <c r="M30" s="412">
        <f t="shared" si="4"/>
        <v>34789</v>
      </c>
      <c r="N30" s="413">
        <v>27</v>
      </c>
      <c r="O30" s="411">
        <v>8.4973032407407393E-3</v>
      </c>
      <c r="P30" s="412">
        <f t="shared" si="5"/>
        <v>73418</v>
      </c>
      <c r="Q30" s="413">
        <v>27</v>
      </c>
      <c r="R30" s="414">
        <v>1.25236342592593E-2</v>
      </c>
      <c r="S30" s="412">
        <f t="shared" si="6"/>
        <v>108205</v>
      </c>
      <c r="T30" s="413">
        <v>27</v>
      </c>
    </row>
    <row r="31" spans="1:100" ht="24.75" customHeight="1">
      <c r="A31" s="397">
        <v>27</v>
      </c>
      <c r="B31" s="398">
        <v>3.7002314814814801E-3</v>
      </c>
      <c r="C31" s="399">
        <f t="shared" si="0"/>
        <v>31971</v>
      </c>
      <c r="D31" s="400">
        <v>28</v>
      </c>
      <c r="E31" s="398">
        <v>7.4939351851851903E-3</v>
      </c>
      <c r="F31" s="399">
        <f t="shared" si="1"/>
        <v>64749</v>
      </c>
      <c r="G31" s="400">
        <v>28</v>
      </c>
      <c r="H31" s="401">
        <f t="shared" si="2"/>
        <v>1.119416666666667E-2</v>
      </c>
      <c r="I31" s="399">
        <f t="shared" si="3"/>
        <v>96719</v>
      </c>
      <c r="J31" s="400">
        <v>28</v>
      </c>
      <c r="L31" s="402">
        <v>4.0702546296296303E-3</v>
      </c>
      <c r="M31" s="403">
        <f t="shared" si="4"/>
        <v>35168</v>
      </c>
      <c r="N31" s="404">
        <v>28</v>
      </c>
      <c r="O31" s="402">
        <v>8.5900115740740798E-3</v>
      </c>
      <c r="P31" s="403">
        <f t="shared" si="5"/>
        <v>74219</v>
      </c>
      <c r="Q31" s="404">
        <v>28</v>
      </c>
      <c r="R31" s="405">
        <v>1.26602662037037E-2</v>
      </c>
      <c r="S31" s="403">
        <f t="shared" si="6"/>
        <v>109386</v>
      </c>
      <c r="T31" s="404">
        <v>28</v>
      </c>
    </row>
    <row r="32" spans="1:100" ht="24.75" customHeight="1">
      <c r="A32" s="410">
        <v>28</v>
      </c>
      <c r="B32" s="411">
        <v>3.7401620370370401E-3</v>
      </c>
      <c r="C32" s="412">
        <f t="shared" si="0"/>
        <v>32316</v>
      </c>
      <c r="D32" s="413">
        <v>29</v>
      </c>
      <c r="E32" s="411">
        <v>7.5748032407407396E-3</v>
      </c>
      <c r="F32" s="412">
        <f t="shared" si="1"/>
        <v>65447</v>
      </c>
      <c r="G32" s="413">
        <v>29</v>
      </c>
      <c r="H32" s="414">
        <f t="shared" si="2"/>
        <v>1.131496527777778E-2</v>
      </c>
      <c r="I32" s="412">
        <f t="shared" si="3"/>
        <v>97762</v>
      </c>
      <c r="J32" s="413">
        <v>29</v>
      </c>
      <c r="L32" s="411">
        <v>4.1141782407407403E-3</v>
      </c>
      <c r="M32" s="412">
        <f t="shared" si="4"/>
        <v>35548</v>
      </c>
      <c r="N32" s="413">
        <v>29</v>
      </c>
      <c r="O32" s="411">
        <v>8.6827083333333305E-3</v>
      </c>
      <c r="P32" s="412">
        <f t="shared" si="5"/>
        <v>75020</v>
      </c>
      <c r="Q32" s="413">
        <v>29</v>
      </c>
      <c r="R32" s="414">
        <v>1.2796886574074099E-2</v>
      </c>
      <c r="S32" s="412">
        <f t="shared" si="6"/>
        <v>110566</v>
      </c>
      <c r="T32" s="413">
        <v>29</v>
      </c>
    </row>
    <row r="33" spans="1:20" ht="24.75" customHeight="1">
      <c r="A33" s="397">
        <v>29</v>
      </c>
      <c r="B33" s="398">
        <v>3.7800925925925901E-3</v>
      </c>
      <c r="C33" s="399">
        <f t="shared" si="0"/>
        <v>32661</v>
      </c>
      <c r="D33" s="400">
        <v>30</v>
      </c>
      <c r="E33" s="398">
        <v>7.6556712962963002E-3</v>
      </c>
      <c r="F33" s="399">
        <f t="shared" si="1"/>
        <v>66146</v>
      </c>
      <c r="G33" s="400">
        <v>30</v>
      </c>
      <c r="H33" s="401">
        <f t="shared" si="2"/>
        <v>1.1435763888888891E-2</v>
      </c>
      <c r="I33" s="399">
        <f t="shared" si="3"/>
        <v>98806</v>
      </c>
      <c r="J33" s="400">
        <v>30</v>
      </c>
      <c r="L33" s="402">
        <v>4.1581018518518503E-3</v>
      </c>
      <c r="M33" s="403">
        <f t="shared" si="4"/>
        <v>35927</v>
      </c>
      <c r="N33" s="404">
        <v>30</v>
      </c>
      <c r="O33" s="402">
        <v>8.7754050925925899E-3</v>
      </c>
      <c r="P33" s="403">
        <f>ROUND(O33*86400*100, 0)</f>
        <v>75820</v>
      </c>
      <c r="Q33" s="404">
        <v>30</v>
      </c>
      <c r="R33" s="405">
        <v>1.29335069444444E-2</v>
      </c>
      <c r="S33" s="403">
        <f>ROUND(R33*86400*100, 0)</f>
        <v>111746</v>
      </c>
      <c r="T33" s="404">
        <v>30</v>
      </c>
    </row>
    <row r="34" spans="1:20" ht="24.75" customHeight="1">
      <c r="A34" s="410">
        <v>30</v>
      </c>
      <c r="B34" s="411">
        <v>3.8200231481481501E-3</v>
      </c>
      <c r="C34" s="412">
        <f t="shared" si="0"/>
        <v>33006</v>
      </c>
      <c r="D34" s="413">
        <v>31</v>
      </c>
      <c r="E34" s="411">
        <v>7.7365393518518503E-3</v>
      </c>
      <c r="F34" s="412">
        <f t="shared" si="1"/>
        <v>66845</v>
      </c>
      <c r="G34" s="413">
        <v>31</v>
      </c>
      <c r="H34" s="414">
        <f t="shared" si="2"/>
        <v>1.1556562500000001E-2</v>
      </c>
      <c r="I34" s="412">
        <f t="shared" si="3"/>
        <v>99850</v>
      </c>
      <c r="J34" s="413">
        <v>31</v>
      </c>
      <c r="L34" s="411">
        <v>4.2020254629629604E-3</v>
      </c>
      <c r="M34" s="412">
        <f>ROUND(L34*86400*100, 0)</f>
        <v>36306</v>
      </c>
      <c r="N34" s="413">
        <v>31</v>
      </c>
      <c r="O34" s="411">
        <v>8.8681018518518492E-3</v>
      </c>
      <c r="P34" s="412">
        <f t="shared" si="5"/>
        <v>76621</v>
      </c>
      <c r="Q34" s="413">
        <v>31</v>
      </c>
      <c r="R34" s="414">
        <v>1.30700231481482E-2</v>
      </c>
      <c r="S34" s="412">
        <f t="shared" si="6"/>
        <v>112926</v>
      </c>
      <c r="T34" s="413">
        <v>31</v>
      </c>
    </row>
    <row r="35" spans="1:20" ht="24.75" customHeight="1">
      <c r="A35" s="397">
        <v>31</v>
      </c>
      <c r="B35" s="397" t="s">
        <v>293</v>
      </c>
      <c r="C35" s="399">
        <f t="shared" si="0"/>
        <v>34001</v>
      </c>
      <c r="D35" s="400">
        <v>32</v>
      </c>
      <c r="E35" s="398">
        <v>8.1597222222222193E-3</v>
      </c>
      <c r="F35" s="399">
        <f t="shared" si="1"/>
        <v>70501</v>
      </c>
      <c r="G35" s="400">
        <v>32</v>
      </c>
      <c r="H35" s="401">
        <v>1.20949074074074E-2</v>
      </c>
      <c r="I35" s="399">
        <f t="shared" si="3"/>
        <v>104501</v>
      </c>
      <c r="J35" s="400">
        <v>32</v>
      </c>
      <c r="L35" s="402">
        <v>4.2824074074074101E-3</v>
      </c>
      <c r="M35" s="403">
        <f t="shared" si="4"/>
        <v>37001</v>
      </c>
      <c r="N35" s="404">
        <v>32</v>
      </c>
      <c r="O35" s="402">
        <v>9.0277777777777804E-3</v>
      </c>
      <c r="P35" s="403">
        <f t="shared" si="5"/>
        <v>78001</v>
      </c>
      <c r="Q35" s="404">
        <v>32</v>
      </c>
      <c r="R35" s="405">
        <v>1.3310185185185199E-2</v>
      </c>
      <c r="S35" s="403">
        <f t="shared" si="6"/>
        <v>115001</v>
      </c>
      <c r="T35" s="404">
        <v>32</v>
      </c>
    </row>
    <row r="36" spans="1:20" ht="24.75" customHeight="1">
      <c r="A36" s="410">
        <v>32</v>
      </c>
      <c r="B36" s="410" t="s">
        <v>294</v>
      </c>
      <c r="C36" s="412">
        <f t="shared" si="0"/>
        <v>36001</v>
      </c>
      <c r="D36" s="413">
        <v>33</v>
      </c>
      <c r="E36" s="411">
        <v>8.3912037037037097E-3</v>
      </c>
      <c r="F36" s="412">
        <f t="shared" si="1"/>
        <v>72501</v>
      </c>
      <c r="G36" s="413">
        <v>33</v>
      </c>
      <c r="H36" s="414">
        <v>1.25578703703704E-2</v>
      </c>
      <c r="I36" s="412">
        <f t="shared" si="3"/>
        <v>108501</v>
      </c>
      <c r="J36" s="413">
        <v>33</v>
      </c>
      <c r="L36" s="411">
        <v>4.5138888888888902E-3</v>
      </c>
      <c r="M36" s="412">
        <f t="shared" si="4"/>
        <v>39001</v>
      </c>
      <c r="N36" s="413">
        <v>33</v>
      </c>
      <c r="O36" s="411">
        <v>9.2592592592592605E-3</v>
      </c>
      <c r="P36" s="412">
        <f t="shared" si="5"/>
        <v>80001</v>
      </c>
      <c r="Q36" s="413">
        <v>33</v>
      </c>
      <c r="R36" s="414">
        <v>1.3773148148148199E-2</v>
      </c>
      <c r="S36" s="412">
        <f t="shared" si="6"/>
        <v>119001</v>
      </c>
      <c r="T36" s="413">
        <v>33</v>
      </c>
    </row>
    <row r="37" spans="1:20" ht="24.75" customHeight="1">
      <c r="A37" s="397">
        <v>33</v>
      </c>
      <c r="B37" s="397" t="s">
        <v>295</v>
      </c>
      <c r="C37" s="399">
        <f t="shared" ref="C37:C54" si="31">ROUND(B37*86400*100, 0)+1</f>
        <v>38001</v>
      </c>
      <c r="D37" s="400">
        <v>34</v>
      </c>
      <c r="E37" s="398">
        <v>8.6226851851851898E-3</v>
      </c>
      <c r="F37" s="399">
        <f t="shared" ref="F37:F54" si="32">ROUND(E37*86400*100, 0)+1</f>
        <v>74501</v>
      </c>
      <c r="G37" s="400">
        <v>34</v>
      </c>
      <c r="H37" s="401">
        <v>1.3020833333333299E-2</v>
      </c>
      <c r="I37" s="399">
        <f t="shared" ref="I37:I54" si="33">ROUND(H37*86400*100, 0)+1</f>
        <v>112501</v>
      </c>
      <c r="J37" s="400">
        <v>34</v>
      </c>
      <c r="L37" s="402">
        <v>4.7453703703703703E-3</v>
      </c>
      <c r="M37" s="403">
        <f t="shared" ref="M37:M54" si="34">ROUND(L37*86400*100, 0)+1</f>
        <v>41001</v>
      </c>
      <c r="N37" s="404">
        <v>34</v>
      </c>
      <c r="O37" s="402">
        <v>9.4907407407407406E-3</v>
      </c>
      <c r="P37" s="403">
        <f t="shared" ref="P37:P54" si="35">ROUND(O37*86400*100, 0)+1</f>
        <v>82001</v>
      </c>
      <c r="Q37" s="404">
        <v>34</v>
      </c>
      <c r="R37" s="405">
        <v>1.42361111111111E-2</v>
      </c>
      <c r="S37" s="403">
        <f t="shared" ref="S37:S54" si="36">ROUND(R37*86400*100, 0)+1</f>
        <v>123001</v>
      </c>
      <c r="T37" s="404">
        <v>34</v>
      </c>
    </row>
    <row r="38" spans="1:20" ht="24.75" customHeight="1">
      <c r="A38" s="410">
        <v>34</v>
      </c>
      <c r="B38" s="410" t="s">
        <v>296</v>
      </c>
      <c r="C38" s="412">
        <f t="shared" si="31"/>
        <v>40001</v>
      </c>
      <c r="D38" s="413">
        <v>35</v>
      </c>
      <c r="E38" s="411">
        <v>8.8541666666666699E-3</v>
      </c>
      <c r="F38" s="412">
        <f t="shared" si="32"/>
        <v>76501</v>
      </c>
      <c r="G38" s="413">
        <v>35</v>
      </c>
      <c r="H38" s="414">
        <v>1.3483796296296299E-2</v>
      </c>
      <c r="I38" s="412">
        <f t="shared" si="33"/>
        <v>116501</v>
      </c>
      <c r="J38" s="413">
        <v>35</v>
      </c>
      <c r="L38" s="411">
        <v>4.9768518518518504E-3</v>
      </c>
      <c r="M38" s="412">
        <f t="shared" si="34"/>
        <v>43001</v>
      </c>
      <c r="N38" s="413">
        <v>35</v>
      </c>
      <c r="O38" s="411">
        <v>9.7222222222222206E-3</v>
      </c>
      <c r="P38" s="412">
        <f t="shared" si="35"/>
        <v>84001</v>
      </c>
      <c r="Q38" s="413">
        <v>35</v>
      </c>
      <c r="R38" s="414">
        <v>1.46990740740741E-2</v>
      </c>
      <c r="S38" s="412">
        <f t="shared" si="36"/>
        <v>127001</v>
      </c>
      <c r="T38" s="413">
        <v>35</v>
      </c>
    </row>
    <row r="39" spans="1:20" ht="24.75" customHeight="1">
      <c r="A39" s="397">
        <v>35</v>
      </c>
      <c r="B39" s="397" t="s">
        <v>297</v>
      </c>
      <c r="C39" s="399">
        <f t="shared" si="31"/>
        <v>42001</v>
      </c>
      <c r="D39" s="400">
        <v>36</v>
      </c>
      <c r="E39" s="398">
        <v>9.08564814814815E-3</v>
      </c>
      <c r="F39" s="399">
        <f t="shared" si="32"/>
        <v>78501</v>
      </c>
      <c r="G39" s="400">
        <v>36</v>
      </c>
      <c r="H39" s="401">
        <v>1.3946759259259299E-2</v>
      </c>
      <c r="I39" s="399">
        <f t="shared" si="33"/>
        <v>120501</v>
      </c>
      <c r="J39" s="400">
        <v>36</v>
      </c>
      <c r="L39" s="402">
        <v>5.2083333333333296E-3</v>
      </c>
      <c r="M39" s="403">
        <f t="shared" si="34"/>
        <v>45001</v>
      </c>
      <c r="N39" s="404">
        <v>36</v>
      </c>
      <c r="O39" s="402">
        <v>9.9537037037037007E-3</v>
      </c>
      <c r="P39" s="403">
        <f t="shared" si="35"/>
        <v>86001</v>
      </c>
      <c r="Q39" s="404">
        <v>36</v>
      </c>
      <c r="R39" s="405">
        <v>1.5162037037037E-2</v>
      </c>
      <c r="S39" s="403">
        <f t="shared" si="36"/>
        <v>131001</v>
      </c>
      <c r="T39" s="404">
        <v>36</v>
      </c>
    </row>
    <row r="40" spans="1:20" ht="24.75" customHeight="1">
      <c r="A40" s="410">
        <v>36</v>
      </c>
      <c r="B40" s="410" t="s">
        <v>298</v>
      </c>
      <c r="C40" s="412">
        <f t="shared" si="31"/>
        <v>44001</v>
      </c>
      <c r="D40" s="413">
        <v>37</v>
      </c>
      <c r="E40" s="411">
        <v>9.3171296296296301E-3</v>
      </c>
      <c r="F40" s="412">
        <f t="shared" si="32"/>
        <v>80501</v>
      </c>
      <c r="G40" s="413">
        <v>37</v>
      </c>
      <c r="H40" s="414">
        <v>1.4409722222222201E-2</v>
      </c>
      <c r="I40" s="412">
        <f t="shared" si="33"/>
        <v>124501</v>
      </c>
      <c r="J40" s="413">
        <v>37</v>
      </c>
      <c r="L40" s="411">
        <v>5.4398148148148201E-3</v>
      </c>
      <c r="M40" s="412">
        <f t="shared" si="34"/>
        <v>47001</v>
      </c>
      <c r="N40" s="413">
        <v>37</v>
      </c>
      <c r="O40" s="411">
        <v>1.01851851851852E-2</v>
      </c>
      <c r="P40" s="412">
        <f t="shared" si="35"/>
        <v>88001</v>
      </c>
      <c r="Q40" s="413">
        <v>37</v>
      </c>
      <c r="R40" s="414">
        <v>1.5625E-2</v>
      </c>
      <c r="S40" s="412">
        <f t="shared" si="36"/>
        <v>135001</v>
      </c>
      <c r="T40" s="413">
        <v>37</v>
      </c>
    </row>
    <row r="41" spans="1:20" ht="24.75" customHeight="1">
      <c r="A41" s="397">
        <v>37</v>
      </c>
      <c r="B41" s="397" t="s">
        <v>299</v>
      </c>
      <c r="C41" s="399">
        <f t="shared" si="31"/>
        <v>46001</v>
      </c>
      <c r="D41" s="400">
        <v>38</v>
      </c>
      <c r="E41" s="398">
        <v>9.5486111111111101E-3</v>
      </c>
      <c r="F41" s="399">
        <f t="shared" si="32"/>
        <v>82501</v>
      </c>
      <c r="G41" s="400">
        <v>38</v>
      </c>
      <c r="H41" s="401">
        <v>1.4872685185185201E-2</v>
      </c>
      <c r="I41" s="399">
        <f t="shared" si="33"/>
        <v>128501</v>
      </c>
      <c r="J41" s="400">
        <v>38</v>
      </c>
      <c r="L41" s="402">
        <v>5.6712962962963001E-3</v>
      </c>
      <c r="M41" s="403">
        <f t="shared" si="34"/>
        <v>49001</v>
      </c>
      <c r="N41" s="404">
        <v>38</v>
      </c>
      <c r="O41" s="402">
        <v>1.0416666666666701E-2</v>
      </c>
      <c r="P41" s="403">
        <f t="shared" si="35"/>
        <v>90001</v>
      </c>
      <c r="Q41" s="404">
        <v>38</v>
      </c>
      <c r="R41" s="405">
        <v>1.6087962962962998E-2</v>
      </c>
      <c r="S41" s="403">
        <f t="shared" si="36"/>
        <v>139001</v>
      </c>
      <c r="T41" s="404">
        <v>38</v>
      </c>
    </row>
    <row r="42" spans="1:20" ht="24.75" customHeight="1">
      <c r="A42" s="410">
        <v>38</v>
      </c>
      <c r="B42" s="410" t="s">
        <v>300</v>
      </c>
      <c r="C42" s="412">
        <f t="shared" si="31"/>
        <v>48001</v>
      </c>
      <c r="D42" s="413">
        <v>39</v>
      </c>
      <c r="E42" s="411">
        <v>9.7800925925925902E-3</v>
      </c>
      <c r="F42" s="412">
        <f t="shared" si="32"/>
        <v>84501</v>
      </c>
      <c r="G42" s="413">
        <v>39</v>
      </c>
      <c r="H42" s="414">
        <v>1.5335648148148201E-2</v>
      </c>
      <c r="I42" s="412">
        <f t="shared" si="33"/>
        <v>132501</v>
      </c>
      <c r="J42" s="413">
        <v>39</v>
      </c>
      <c r="L42" s="411">
        <v>5.9027777777777802E-3</v>
      </c>
      <c r="M42" s="412">
        <f t="shared" si="34"/>
        <v>51001</v>
      </c>
      <c r="N42" s="413">
        <v>39</v>
      </c>
      <c r="O42" s="411">
        <v>1.06481481481482E-2</v>
      </c>
      <c r="P42" s="412">
        <f t="shared" si="35"/>
        <v>92001</v>
      </c>
      <c r="Q42" s="413">
        <v>39</v>
      </c>
      <c r="R42" s="414">
        <v>1.65509259259259E-2</v>
      </c>
      <c r="S42" s="412">
        <f t="shared" si="36"/>
        <v>143001</v>
      </c>
      <c r="T42" s="413">
        <v>39</v>
      </c>
    </row>
    <row r="43" spans="1:20" ht="24.75" customHeight="1">
      <c r="A43" s="397">
        <v>39</v>
      </c>
      <c r="B43" s="397" t="s">
        <v>301</v>
      </c>
      <c r="C43" s="399">
        <f t="shared" si="31"/>
        <v>50001</v>
      </c>
      <c r="D43" s="400">
        <v>40</v>
      </c>
      <c r="E43" s="398">
        <v>1.00115740740741E-2</v>
      </c>
      <c r="F43" s="399">
        <f t="shared" si="32"/>
        <v>86501</v>
      </c>
      <c r="G43" s="400">
        <v>40</v>
      </c>
      <c r="H43" s="401">
        <v>1.57986111111111E-2</v>
      </c>
      <c r="I43" s="399">
        <f t="shared" si="33"/>
        <v>136501</v>
      </c>
      <c r="J43" s="400">
        <v>40</v>
      </c>
      <c r="L43" s="402">
        <v>6.1342592592592603E-3</v>
      </c>
      <c r="M43" s="403">
        <f t="shared" si="34"/>
        <v>53001</v>
      </c>
      <c r="N43" s="404">
        <v>40</v>
      </c>
      <c r="O43" s="402">
        <v>1.08796296296296E-2</v>
      </c>
      <c r="P43" s="403">
        <f t="shared" si="35"/>
        <v>94001</v>
      </c>
      <c r="Q43" s="404">
        <v>40</v>
      </c>
      <c r="R43" s="405">
        <v>1.7013888888888901E-2</v>
      </c>
      <c r="S43" s="403">
        <f t="shared" si="36"/>
        <v>147001</v>
      </c>
      <c r="T43" s="404">
        <v>40</v>
      </c>
    </row>
    <row r="44" spans="1:20" ht="24.75" customHeight="1">
      <c r="A44" s="410">
        <v>40</v>
      </c>
      <c r="B44" s="410" t="s">
        <v>302</v>
      </c>
      <c r="C44" s="412">
        <f t="shared" si="31"/>
        <v>52001</v>
      </c>
      <c r="D44" s="413">
        <v>41</v>
      </c>
      <c r="E44" s="411">
        <v>1.0243055555555601E-2</v>
      </c>
      <c r="F44" s="412">
        <f t="shared" si="32"/>
        <v>88501</v>
      </c>
      <c r="G44" s="413">
        <v>41</v>
      </c>
      <c r="H44" s="414">
        <v>1.6261574074074098E-2</v>
      </c>
      <c r="I44" s="412">
        <f t="shared" si="33"/>
        <v>140501</v>
      </c>
      <c r="J44" s="413">
        <v>41</v>
      </c>
      <c r="L44" s="411">
        <v>6.3657407407407404E-3</v>
      </c>
      <c r="M44" s="412">
        <f t="shared" si="34"/>
        <v>55001</v>
      </c>
      <c r="N44" s="413">
        <v>41</v>
      </c>
      <c r="O44" s="411">
        <v>1.1111111111111099E-2</v>
      </c>
      <c r="P44" s="412">
        <f t="shared" si="35"/>
        <v>96001</v>
      </c>
      <c r="Q44" s="413">
        <v>41</v>
      </c>
      <c r="R44" s="414">
        <v>1.74768518518519E-2</v>
      </c>
      <c r="S44" s="412">
        <f t="shared" si="36"/>
        <v>151001</v>
      </c>
      <c r="T44" s="413">
        <v>41</v>
      </c>
    </row>
    <row r="45" spans="1:20" ht="24.75" customHeight="1">
      <c r="A45" s="397">
        <v>41</v>
      </c>
      <c r="B45" s="397" t="s">
        <v>303</v>
      </c>
      <c r="C45" s="399">
        <f t="shared" si="31"/>
        <v>54001</v>
      </c>
      <c r="D45" s="400">
        <v>42</v>
      </c>
      <c r="E45" s="398">
        <v>1.0474537037036999E-2</v>
      </c>
      <c r="F45" s="399">
        <f t="shared" si="32"/>
        <v>90501</v>
      </c>
      <c r="G45" s="400">
        <v>42</v>
      </c>
      <c r="H45" s="401">
        <v>1.6724537037037E-2</v>
      </c>
      <c r="I45" s="399">
        <f t="shared" si="33"/>
        <v>144501</v>
      </c>
      <c r="J45" s="400">
        <v>42</v>
      </c>
      <c r="L45" s="402">
        <v>6.5972222222222196E-3</v>
      </c>
      <c r="M45" s="403">
        <f t="shared" si="34"/>
        <v>57001</v>
      </c>
      <c r="N45" s="404">
        <v>42</v>
      </c>
      <c r="O45" s="402">
        <v>1.13425925925926E-2</v>
      </c>
      <c r="P45" s="403">
        <f t="shared" si="35"/>
        <v>98001</v>
      </c>
      <c r="Q45" s="404">
        <v>42</v>
      </c>
      <c r="R45" s="405">
        <v>1.7939814814814801E-2</v>
      </c>
      <c r="S45" s="403">
        <f t="shared" si="36"/>
        <v>155001</v>
      </c>
      <c r="T45" s="404">
        <v>42</v>
      </c>
    </row>
    <row r="46" spans="1:20" ht="24.75" customHeight="1">
      <c r="A46" s="410">
        <v>42</v>
      </c>
      <c r="B46" s="410" t="s">
        <v>304</v>
      </c>
      <c r="C46" s="412">
        <f t="shared" si="31"/>
        <v>56001</v>
      </c>
      <c r="D46" s="413">
        <v>43</v>
      </c>
      <c r="E46" s="411">
        <v>1.07060185185185E-2</v>
      </c>
      <c r="F46" s="412">
        <f t="shared" si="32"/>
        <v>92501</v>
      </c>
      <c r="G46" s="413">
        <v>43</v>
      </c>
      <c r="H46" s="414">
        <v>1.7187500000000001E-2</v>
      </c>
      <c r="I46" s="412">
        <f t="shared" si="33"/>
        <v>148501</v>
      </c>
      <c r="J46" s="413">
        <v>43</v>
      </c>
      <c r="L46" s="411">
        <v>6.8287037037036997E-3</v>
      </c>
      <c r="M46" s="412">
        <f t="shared" si="34"/>
        <v>59001</v>
      </c>
      <c r="N46" s="413">
        <v>43</v>
      </c>
      <c r="O46" s="411">
        <v>1.1574074074074099E-2</v>
      </c>
      <c r="P46" s="412">
        <f t="shared" si="35"/>
        <v>100001</v>
      </c>
      <c r="Q46" s="413">
        <v>43</v>
      </c>
      <c r="R46" s="414">
        <v>1.8402777777777799E-2</v>
      </c>
      <c r="S46" s="412">
        <f t="shared" si="36"/>
        <v>159001</v>
      </c>
      <c r="T46" s="413">
        <v>43</v>
      </c>
    </row>
    <row r="47" spans="1:20" ht="24.75" customHeight="1">
      <c r="A47" s="397">
        <v>43</v>
      </c>
      <c r="B47" s="397" t="s">
        <v>305</v>
      </c>
      <c r="C47" s="399">
        <f t="shared" si="31"/>
        <v>58001</v>
      </c>
      <c r="D47" s="400">
        <v>44</v>
      </c>
      <c r="E47" s="398">
        <v>1.0937499999999999E-2</v>
      </c>
      <c r="F47" s="399">
        <f t="shared" si="32"/>
        <v>94501</v>
      </c>
      <c r="G47" s="400">
        <v>44</v>
      </c>
      <c r="H47" s="401">
        <v>1.7650462962963E-2</v>
      </c>
      <c r="I47" s="399">
        <f t="shared" si="33"/>
        <v>152501</v>
      </c>
      <c r="J47" s="400">
        <v>44</v>
      </c>
      <c r="L47" s="402">
        <v>7.0601851851851902E-3</v>
      </c>
      <c r="M47" s="403">
        <f t="shared" si="34"/>
        <v>61001</v>
      </c>
      <c r="N47" s="404">
        <v>44</v>
      </c>
      <c r="O47" s="402">
        <v>1.18055555555556E-2</v>
      </c>
      <c r="P47" s="403">
        <f t="shared" si="35"/>
        <v>102001</v>
      </c>
      <c r="Q47" s="404">
        <v>44</v>
      </c>
      <c r="R47" s="405">
        <v>1.88657407407407E-2</v>
      </c>
      <c r="S47" s="403">
        <f t="shared" si="36"/>
        <v>163001</v>
      </c>
      <c r="T47" s="404">
        <v>44</v>
      </c>
    </row>
    <row r="48" spans="1:20" ht="24.75" customHeight="1">
      <c r="A48" s="410">
        <v>44</v>
      </c>
      <c r="B48" s="410" t="s">
        <v>306</v>
      </c>
      <c r="C48" s="412">
        <f t="shared" si="31"/>
        <v>60001</v>
      </c>
      <c r="D48" s="413">
        <v>45</v>
      </c>
      <c r="E48" s="411">
        <v>1.11689814814815E-2</v>
      </c>
      <c r="F48" s="412">
        <f t="shared" si="32"/>
        <v>96501</v>
      </c>
      <c r="G48" s="413">
        <v>45</v>
      </c>
      <c r="H48" s="414">
        <v>1.8113425925925901E-2</v>
      </c>
      <c r="I48" s="412">
        <f t="shared" si="33"/>
        <v>156501</v>
      </c>
      <c r="J48" s="413">
        <v>45</v>
      </c>
      <c r="L48" s="411">
        <v>7.2916666666666703E-3</v>
      </c>
      <c r="M48" s="412">
        <f t="shared" si="34"/>
        <v>63001</v>
      </c>
      <c r="N48" s="413">
        <v>45</v>
      </c>
      <c r="O48" s="411">
        <v>1.2037037037037001E-2</v>
      </c>
      <c r="P48" s="412">
        <f t="shared" si="35"/>
        <v>104001</v>
      </c>
      <c r="Q48" s="413">
        <v>45</v>
      </c>
      <c r="R48" s="414">
        <v>1.9328703703703699E-2</v>
      </c>
      <c r="S48" s="412">
        <f t="shared" si="36"/>
        <v>167001</v>
      </c>
      <c r="T48" s="413">
        <v>45</v>
      </c>
    </row>
    <row r="49" spans="1:64" ht="24.75" customHeight="1">
      <c r="A49" s="397">
        <v>45</v>
      </c>
      <c r="B49" s="397" t="s">
        <v>307</v>
      </c>
      <c r="C49" s="399">
        <f t="shared" si="31"/>
        <v>62001</v>
      </c>
      <c r="D49" s="400">
        <v>46</v>
      </c>
      <c r="E49" s="398">
        <v>1.1400462962962999E-2</v>
      </c>
      <c r="F49" s="399">
        <f t="shared" si="32"/>
        <v>98501</v>
      </c>
      <c r="G49" s="400">
        <v>46</v>
      </c>
      <c r="H49" s="401">
        <v>1.8576388888888899E-2</v>
      </c>
      <c r="I49" s="399">
        <f t="shared" si="33"/>
        <v>160501</v>
      </c>
      <c r="J49" s="400">
        <v>46</v>
      </c>
      <c r="L49" s="402">
        <v>7.5231481481481503E-3</v>
      </c>
      <c r="M49" s="403">
        <f t="shared" si="34"/>
        <v>65001</v>
      </c>
      <c r="N49" s="404">
        <v>46</v>
      </c>
      <c r="O49" s="402">
        <v>1.22685185185185E-2</v>
      </c>
      <c r="P49" s="403">
        <f t="shared" si="35"/>
        <v>106001</v>
      </c>
      <c r="Q49" s="404">
        <v>46</v>
      </c>
      <c r="R49" s="405">
        <v>1.97916666666667E-2</v>
      </c>
      <c r="S49" s="403">
        <f t="shared" si="36"/>
        <v>171001</v>
      </c>
      <c r="T49" s="404">
        <v>46</v>
      </c>
    </row>
    <row r="50" spans="1:64" ht="24.75" customHeight="1">
      <c r="A50" s="410">
        <v>46</v>
      </c>
      <c r="B50" s="410" t="s">
        <v>308</v>
      </c>
      <c r="C50" s="412">
        <f t="shared" si="31"/>
        <v>64001</v>
      </c>
      <c r="D50" s="413">
        <v>47</v>
      </c>
      <c r="E50" s="411">
        <v>1.16319444444444E-2</v>
      </c>
      <c r="F50" s="412">
        <f t="shared" si="32"/>
        <v>100501</v>
      </c>
      <c r="G50" s="413">
        <v>47</v>
      </c>
      <c r="H50" s="414">
        <v>1.9039351851851901E-2</v>
      </c>
      <c r="I50" s="412">
        <f t="shared" si="33"/>
        <v>164501</v>
      </c>
      <c r="J50" s="413">
        <v>47</v>
      </c>
      <c r="L50" s="411">
        <v>7.7546296296296304E-3</v>
      </c>
      <c r="M50" s="412">
        <f t="shared" si="34"/>
        <v>67001</v>
      </c>
      <c r="N50" s="413">
        <v>47</v>
      </c>
      <c r="O50" s="411">
        <v>1.2500000000000001E-2</v>
      </c>
      <c r="P50" s="412">
        <f t="shared" si="35"/>
        <v>108001</v>
      </c>
      <c r="Q50" s="413">
        <v>47</v>
      </c>
      <c r="R50" s="414">
        <v>2.0254629629629602E-2</v>
      </c>
      <c r="S50" s="412">
        <f t="shared" si="36"/>
        <v>175001</v>
      </c>
      <c r="T50" s="413">
        <v>47</v>
      </c>
    </row>
    <row r="51" spans="1:64" ht="24.75" customHeight="1">
      <c r="A51" s="397">
        <v>47</v>
      </c>
      <c r="B51" s="397" t="s">
        <v>309</v>
      </c>
      <c r="C51" s="399">
        <f t="shared" si="31"/>
        <v>66001</v>
      </c>
      <c r="D51" s="400">
        <v>48</v>
      </c>
      <c r="E51" s="398">
        <v>1.1863425925925901E-2</v>
      </c>
      <c r="F51" s="399">
        <f t="shared" si="32"/>
        <v>102501</v>
      </c>
      <c r="G51" s="400">
        <v>48</v>
      </c>
      <c r="H51" s="401">
        <v>1.9502314814814799E-2</v>
      </c>
      <c r="I51" s="399">
        <f t="shared" si="33"/>
        <v>168501</v>
      </c>
      <c r="J51" s="400">
        <v>48</v>
      </c>
      <c r="L51" s="402">
        <v>7.9861111111111105E-3</v>
      </c>
      <c r="M51" s="403">
        <f t="shared" si="34"/>
        <v>69001</v>
      </c>
      <c r="N51" s="404">
        <v>48</v>
      </c>
      <c r="O51" s="402">
        <v>1.27314814814815E-2</v>
      </c>
      <c r="P51" s="403">
        <f t="shared" si="35"/>
        <v>110001</v>
      </c>
      <c r="Q51" s="404">
        <v>48</v>
      </c>
      <c r="R51" s="405">
        <v>2.07175925925926E-2</v>
      </c>
      <c r="S51" s="403">
        <f t="shared" si="36"/>
        <v>179001</v>
      </c>
      <c r="T51" s="404">
        <v>48</v>
      </c>
    </row>
    <row r="52" spans="1:64" ht="24.75" customHeight="1">
      <c r="A52" s="410">
        <v>48</v>
      </c>
      <c r="B52" s="410" t="s">
        <v>310</v>
      </c>
      <c r="C52" s="412">
        <f t="shared" si="31"/>
        <v>68001</v>
      </c>
      <c r="D52" s="413">
        <v>49</v>
      </c>
      <c r="E52" s="411">
        <v>1.20949074074074E-2</v>
      </c>
      <c r="F52" s="412">
        <f t="shared" si="32"/>
        <v>104501</v>
      </c>
      <c r="G52" s="413">
        <v>49</v>
      </c>
      <c r="H52" s="414">
        <v>1.9965277777777801E-2</v>
      </c>
      <c r="I52" s="412">
        <f t="shared" si="33"/>
        <v>172501</v>
      </c>
      <c r="J52" s="413">
        <v>49</v>
      </c>
      <c r="L52" s="411">
        <v>8.2175925925925906E-3</v>
      </c>
      <c r="M52" s="412">
        <f t="shared" si="34"/>
        <v>71001</v>
      </c>
      <c r="N52" s="413">
        <v>49</v>
      </c>
      <c r="O52" s="411">
        <v>1.2962962962963001E-2</v>
      </c>
      <c r="P52" s="412">
        <f t="shared" si="35"/>
        <v>112001</v>
      </c>
      <c r="Q52" s="413">
        <v>49</v>
      </c>
      <c r="R52" s="414">
        <v>2.1180555555555598E-2</v>
      </c>
      <c r="S52" s="412">
        <f t="shared" si="36"/>
        <v>183001</v>
      </c>
      <c r="T52" s="413">
        <v>49</v>
      </c>
    </row>
    <row r="53" spans="1:64" ht="24.75" customHeight="1">
      <c r="A53" s="397">
        <v>49</v>
      </c>
      <c r="B53" s="397" t="s">
        <v>311</v>
      </c>
      <c r="C53" s="399">
        <f t="shared" si="31"/>
        <v>70001</v>
      </c>
      <c r="D53" s="400">
        <v>50</v>
      </c>
      <c r="E53" s="398">
        <v>1.2326388888888901E-2</v>
      </c>
      <c r="F53" s="399">
        <f t="shared" si="32"/>
        <v>106501</v>
      </c>
      <c r="G53" s="400">
        <v>50</v>
      </c>
      <c r="H53" s="401">
        <v>2.0428240740740702E-2</v>
      </c>
      <c r="I53" s="399">
        <f t="shared" si="33"/>
        <v>176501</v>
      </c>
      <c r="J53" s="400">
        <v>50</v>
      </c>
      <c r="L53" s="402">
        <v>8.4490740740740707E-3</v>
      </c>
      <c r="M53" s="403">
        <f t="shared" si="34"/>
        <v>73001</v>
      </c>
      <c r="N53" s="404">
        <v>50</v>
      </c>
      <c r="O53" s="402">
        <v>1.3194444444444399E-2</v>
      </c>
      <c r="P53" s="403">
        <f t="shared" si="35"/>
        <v>114001</v>
      </c>
      <c r="Q53" s="404">
        <v>50</v>
      </c>
      <c r="R53" s="405">
        <v>2.1643518518518499E-2</v>
      </c>
      <c r="S53" s="403">
        <f t="shared" si="36"/>
        <v>187001</v>
      </c>
      <c r="T53" s="404">
        <v>50</v>
      </c>
      <c r="BI53" s="387"/>
      <c r="BJ53" s="387"/>
      <c r="BK53" s="387"/>
      <c r="BL53" s="387"/>
    </row>
    <row r="54" spans="1:64" ht="24.75" customHeight="1">
      <c r="A54" s="420">
        <v>50</v>
      </c>
      <c r="B54" s="414">
        <v>8.3333333333333297E-3</v>
      </c>
      <c r="C54" s="412">
        <f t="shared" si="31"/>
        <v>72001</v>
      </c>
      <c r="D54" s="413" t="s">
        <v>52</v>
      </c>
      <c r="E54" s="414">
        <v>1.25578703703704E-2</v>
      </c>
      <c r="F54" s="412">
        <f t="shared" si="32"/>
        <v>108501</v>
      </c>
      <c r="G54" s="413" t="s">
        <v>52</v>
      </c>
      <c r="H54" s="414">
        <v>2.08912037037037E-2</v>
      </c>
      <c r="I54" s="412">
        <f t="shared" si="33"/>
        <v>180501</v>
      </c>
      <c r="J54" s="413" t="s">
        <v>52</v>
      </c>
      <c r="L54" s="414">
        <v>8.6805555555555594E-3</v>
      </c>
      <c r="M54" s="412">
        <f t="shared" si="34"/>
        <v>75001</v>
      </c>
      <c r="N54" s="413" t="s">
        <v>52</v>
      </c>
      <c r="O54" s="414">
        <v>1.34259259259259E-2</v>
      </c>
      <c r="P54" s="412">
        <f t="shared" si="35"/>
        <v>116001</v>
      </c>
      <c r="Q54" s="413" t="s">
        <v>52</v>
      </c>
      <c r="R54" s="414">
        <v>2.2106481481481501E-2</v>
      </c>
      <c r="S54" s="412">
        <f t="shared" si="36"/>
        <v>191001</v>
      </c>
      <c r="T54" s="413" t="s">
        <v>52</v>
      </c>
    </row>
    <row r="55" spans="1:64" ht="24.75" customHeight="1">
      <c r="A55" s="421"/>
      <c r="B55" s="421"/>
      <c r="C55" s="421"/>
      <c r="D55" s="421"/>
      <c r="E55" s="421"/>
      <c r="F55" s="421"/>
      <c r="G55" s="421"/>
    </row>
    <row r="56" spans="1:64" ht="24.75" customHeight="1">
      <c r="A56" s="421"/>
      <c r="B56" s="421"/>
      <c r="C56" s="421"/>
      <c r="D56" s="421"/>
      <c r="E56" s="421"/>
      <c r="F56" s="421"/>
      <c r="G56" s="421"/>
    </row>
    <row r="57" spans="1:64" ht="24.75" customHeight="1"/>
    <row r="58" spans="1:64" ht="24.75" customHeight="1"/>
    <row r="59" spans="1:64" ht="24.75" customHeight="1"/>
    <row r="60" spans="1:64" ht="24.75" customHeight="1"/>
    <row r="61" spans="1:64" ht="24.75" customHeight="1"/>
    <row r="62" spans="1:64" ht="24.75" customHeight="1"/>
    <row r="63" spans="1:64" ht="24.75" customHeight="1"/>
    <row r="64" spans="1:64" ht="24.75" customHeight="1"/>
    <row r="65" ht="24.75" customHeight="1"/>
    <row r="66" ht="24.75" customHeight="1"/>
    <row r="67" ht="24.75" customHeight="1"/>
    <row r="68" ht="24.75" customHeight="1"/>
    <row r="69" ht="24.75" customHeight="1"/>
    <row r="70" ht="24.75" customHeight="1"/>
    <row r="71" ht="24.75" customHeight="1"/>
    <row r="72" ht="24.75" customHeight="1"/>
    <row r="73" ht="24.75" customHeight="1"/>
    <row r="74" ht="24.75" customHeight="1"/>
    <row r="75" ht="24.75" customHeight="1"/>
    <row r="76" ht="24.75" customHeight="1"/>
    <row r="77" ht="24.75" customHeight="1"/>
    <row r="78" ht="24.75" customHeight="1"/>
    <row r="79" ht="24.75" customHeight="1"/>
    <row r="80" ht="24.75" customHeight="1"/>
    <row r="81" ht="24.75" customHeight="1"/>
    <row r="82" ht="24.75" customHeight="1"/>
    <row r="83" ht="24.75" customHeight="1"/>
    <row r="84" ht="24.75" customHeight="1"/>
    <row r="85" ht="24.75" customHeight="1"/>
    <row r="86" ht="24.75" customHeight="1"/>
    <row r="87" ht="24.75" customHeight="1"/>
    <row r="88" ht="24.75" customHeight="1"/>
    <row r="89" ht="24.75" customHeight="1"/>
    <row r="90" ht="24.75" customHeight="1"/>
    <row r="91" ht="24.75" customHeight="1"/>
    <row r="92" ht="24.75" customHeight="1"/>
    <row r="93" ht="24.75" customHeight="1"/>
    <row r="94" ht="24.75" customHeight="1"/>
    <row r="95" ht="24.75" customHeight="1"/>
    <row r="96" ht="24.75" customHeight="1"/>
    <row r="97" ht="24.75" customHeight="1"/>
    <row r="98" ht="24.75" customHeight="1"/>
    <row r="99" ht="24.75" customHeight="1"/>
    <row r="100" ht="24.75" customHeight="1"/>
    <row r="101" ht="24.75" customHeight="1"/>
    <row r="102" ht="24.75" customHeight="1"/>
    <row r="103" ht="24.75" customHeight="1"/>
    <row r="104" ht="24.75" customHeight="1"/>
    <row r="105" ht="24.75" customHeight="1"/>
    <row r="106" ht="24.75" customHeight="1"/>
    <row r="107" ht="24.75" customHeight="1"/>
    <row r="108" ht="24.75" customHeight="1"/>
    <row r="109" ht="24.75" customHeight="1"/>
    <row r="110" ht="24.75" customHeight="1"/>
    <row r="111" ht="24.75" customHeight="1"/>
    <row r="112" ht="24.75" customHeight="1"/>
    <row r="113" ht="24.75" customHeight="1"/>
    <row r="114" ht="24.75" customHeight="1"/>
    <row r="115" ht="24.75" customHeight="1"/>
    <row r="116" ht="24.75" customHeight="1"/>
    <row r="117" ht="24.75" customHeight="1"/>
    <row r="118" ht="24.75" customHeight="1"/>
    <row r="119" ht="24.75" customHeight="1"/>
    <row r="120" ht="24.75" customHeight="1"/>
    <row r="121" ht="24.75" customHeight="1"/>
    <row r="122" ht="24.75" customHeight="1"/>
    <row r="123" ht="24.75" customHeight="1"/>
    <row r="124" ht="24.75" customHeight="1"/>
    <row r="125" ht="24.75" customHeight="1"/>
    <row r="126" ht="24.75" customHeight="1"/>
    <row r="127" ht="24.75" customHeight="1"/>
    <row r="128" ht="24.75" customHeight="1"/>
    <row r="129" ht="24.75" customHeight="1"/>
    <row r="130" ht="24.75" customHeight="1"/>
    <row r="131" ht="24.75" customHeight="1"/>
    <row r="132" ht="24.75" customHeight="1"/>
    <row r="133" ht="24.75" customHeight="1"/>
    <row r="134" ht="24.75" customHeight="1"/>
    <row r="135" ht="24.75" customHeight="1"/>
    <row r="136" ht="24.75" customHeight="1"/>
    <row r="137" ht="24.75" customHeight="1"/>
    <row r="138" ht="24.75" customHeight="1"/>
    <row r="139" ht="24.75" customHeight="1"/>
    <row r="140" ht="24.75" customHeight="1"/>
    <row r="141" ht="24.75" customHeight="1"/>
    <row r="142" ht="24.75" customHeight="1"/>
    <row r="143" ht="24.75" customHeight="1"/>
    <row r="144" ht="24.75" customHeight="1"/>
    <row r="145" ht="24.75" customHeight="1"/>
    <row r="146" ht="24.75" customHeight="1"/>
    <row r="147" ht="24.75" customHeight="1"/>
    <row r="148" ht="24.75" customHeight="1"/>
    <row r="149" ht="24.75" customHeight="1"/>
    <row r="150" ht="24.75" customHeight="1"/>
    <row r="151" ht="24.75" customHeight="1"/>
    <row r="152" ht="24.75" customHeight="1"/>
    <row r="153" ht="24.75" customHeight="1"/>
    <row r="154" ht="24.75" customHeight="1"/>
    <row r="155" ht="24.75" customHeight="1"/>
    <row r="156" ht="24.75" customHeight="1"/>
    <row r="157" ht="24.75" customHeight="1"/>
    <row r="158" ht="24.75" customHeight="1"/>
    <row r="159" ht="24.75" customHeight="1"/>
    <row r="160" ht="24.75" customHeight="1"/>
    <row r="161" ht="24.75" customHeight="1"/>
    <row r="162" ht="24.75" customHeight="1"/>
    <row r="163" ht="24.75" customHeight="1"/>
    <row r="164" ht="24.75" customHeight="1"/>
    <row r="165" ht="24.75" customHeight="1"/>
    <row r="166" ht="24.75" customHeight="1"/>
    <row r="167" ht="24.75" customHeight="1"/>
    <row r="168" ht="24.75" customHeight="1"/>
    <row r="169" ht="24.75" customHeight="1"/>
    <row r="170" ht="24.75" customHeight="1"/>
    <row r="171" ht="24.75" customHeight="1"/>
    <row r="172" ht="24.75" customHeight="1"/>
    <row r="173" ht="24.75" customHeight="1"/>
    <row r="174" ht="24.75" customHeight="1"/>
    <row r="175" ht="24.75" customHeight="1"/>
    <row r="176" ht="24.75" customHeight="1"/>
    <row r="177" ht="24.75" customHeight="1"/>
    <row r="178" ht="24.75" customHeight="1"/>
    <row r="179" ht="24.75" customHeight="1"/>
    <row r="180" ht="24.75" customHeight="1"/>
    <row r="181" ht="24.75" customHeight="1"/>
    <row r="182" ht="24.75" customHeight="1"/>
    <row r="183" ht="24.75" customHeight="1"/>
    <row r="184" ht="24.75" customHeight="1"/>
    <row r="185" ht="24.75" customHeight="1"/>
    <row r="186" ht="24.75" customHeight="1"/>
    <row r="187" ht="24.75" customHeight="1"/>
    <row r="188" ht="24.75" customHeight="1"/>
    <row r="189" ht="24.75" customHeight="1"/>
    <row r="190" ht="24.75" customHeight="1"/>
    <row r="191" ht="24.75" customHeight="1"/>
    <row r="192" ht="24.75" customHeight="1"/>
    <row r="193" ht="24.75" customHeight="1"/>
    <row r="194" ht="24.75" customHeight="1"/>
    <row r="195" ht="24.75" customHeight="1"/>
    <row r="196" ht="24.75" customHeight="1"/>
    <row r="197" ht="24.75" customHeight="1"/>
    <row r="198" ht="24.75" customHeight="1"/>
    <row r="199" ht="24.75" customHeight="1"/>
    <row r="200" ht="24.75" customHeight="1"/>
    <row r="201" ht="24.75" customHeight="1"/>
    <row r="202" ht="24.75" customHeight="1"/>
    <row r="203" ht="24.75" customHeight="1"/>
    <row r="204" ht="24.75" customHeight="1"/>
    <row r="205" ht="24.75" customHeight="1"/>
    <row r="206" ht="24.75" customHeight="1"/>
    <row r="207" ht="24.75" customHeight="1"/>
    <row r="208" ht="24.75" customHeight="1"/>
    <row r="209" ht="24.75" customHeight="1"/>
    <row r="210" ht="24.75" customHeight="1"/>
    <row r="211" ht="24.75" customHeight="1"/>
    <row r="212" ht="24.75" customHeight="1"/>
    <row r="213" ht="24.75" customHeight="1"/>
    <row r="214" ht="24.75" customHeight="1"/>
    <row r="215" ht="24.75" customHeight="1"/>
    <row r="216" ht="24.75" customHeight="1"/>
    <row r="217" ht="24.75" customHeight="1"/>
    <row r="218" ht="24.75" customHeight="1"/>
    <row r="219" ht="24.75" customHeight="1"/>
    <row r="220" ht="24.75" customHeight="1"/>
    <row r="221" ht="24.75" customHeight="1"/>
    <row r="222" ht="24.75" customHeight="1"/>
    <row r="223" ht="24.75" customHeight="1"/>
    <row r="224" ht="24.75" customHeight="1"/>
    <row r="225" ht="24.75" customHeight="1"/>
    <row r="226" ht="24.75" customHeight="1"/>
    <row r="227" ht="24.75" customHeight="1"/>
    <row r="228" ht="24.75" customHeight="1"/>
    <row r="229" ht="24.75" customHeight="1"/>
    <row r="230" ht="24.75" customHeight="1"/>
    <row r="231" ht="24.75" customHeight="1"/>
    <row r="232" ht="24.75" customHeight="1"/>
    <row r="233" ht="24.75" customHeight="1"/>
    <row r="234" ht="24.75" customHeight="1"/>
    <row r="235" ht="24.75" customHeight="1"/>
    <row r="236" ht="24.75" customHeight="1"/>
    <row r="237" ht="24.75" customHeight="1"/>
    <row r="238" ht="24.75" customHeight="1"/>
    <row r="239" ht="24.75" customHeight="1"/>
    <row r="240" ht="24.75" customHeight="1"/>
    <row r="241" ht="24.75" customHeight="1"/>
    <row r="242" ht="24.75" customHeight="1"/>
    <row r="243" ht="24.75" customHeight="1"/>
    <row r="244" ht="24.75" customHeight="1"/>
    <row r="245" ht="24.75" customHeight="1"/>
    <row r="246" ht="24.75" customHeight="1"/>
    <row r="247" ht="24.75" customHeight="1"/>
    <row r="248" ht="24.75" customHeight="1"/>
    <row r="249" ht="24.75" customHeight="1"/>
    <row r="250" ht="24.75" customHeight="1"/>
  </sheetData>
  <mergeCells count="40">
    <mergeCell ref="CH3:CI3"/>
    <mergeCell ref="CK3:CL3"/>
    <mergeCell ref="CO3:CP3"/>
    <mergeCell ref="CR3:CS3"/>
    <mergeCell ref="CU3:CV3"/>
    <mergeCell ref="BQ3:BR3"/>
    <mergeCell ref="BU3:BV3"/>
    <mergeCell ref="BX3:BY3"/>
    <mergeCell ref="CA3:CB3"/>
    <mergeCell ref="CE3:CF3"/>
    <mergeCell ref="BA3:BB3"/>
    <mergeCell ref="BD3:BE3"/>
    <mergeCell ref="BG3:BH3"/>
    <mergeCell ref="BK3:BL3"/>
    <mergeCell ref="BN3:BO3"/>
    <mergeCell ref="AJ3:AK3"/>
    <mergeCell ref="AM3:AN3"/>
    <mergeCell ref="AQ3:AR3"/>
    <mergeCell ref="AT3:AU3"/>
    <mergeCell ref="AW3:AX3"/>
    <mergeCell ref="S3:T3"/>
    <mergeCell ref="W3:X3"/>
    <mergeCell ref="Z3:AA3"/>
    <mergeCell ref="AC3:AD3"/>
    <mergeCell ref="AG3:AH3"/>
    <mergeCell ref="C3:D3"/>
    <mergeCell ref="F3:G3"/>
    <mergeCell ref="I3:J3"/>
    <mergeCell ref="M3:N3"/>
    <mergeCell ref="P3:Q3"/>
    <mergeCell ref="AZ1:BH1"/>
    <mergeCell ref="BJ1:BR1"/>
    <mergeCell ref="BT1:CB1"/>
    <mergeCell ref="CD1:CL1"/>
    <mergeCell ref="CN1:CV1"/>
    <mergeCell ref="A1:J1"/>
    <mergeCell ref="L1:T1"/>
    <mergeCell ref="V1:AD1"/>
    <mergeCell ref="AF1:AN1"/>
    <mergeCell ref="AP1:AX1"/>
  </mergeCells>
  <phoneticPr fontId="48"/>
  <pageMargins left="0.7" right="0.7" top="0.75" bottom="0.75" header="0.511811023622047" footer="0.511811023622047"/>
  <pageSetup paperSize="9" orientation="portrait" horizontalDpi="300" verticalDpi="300"/>
  <ignoredErrors>
    <ignoredError sqref="M5" formula="1"/>
  </ignoredErrors>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ワークシート</vt:lpstr>
      </vt:variant>
      <vt:variant>
        <vt:i4>5</vt:i4>
      </vt:variant>
    </vt:vector>
  </HeadingPairs>
  <TitlesOfParts>
    <vt:vector size="5" baseType="lpstr">
      <vt:lpstr>基礎データ</vt:lpstr>
      <vt:lpstr>15歳以下記録入力</vt:lpstr>
      <vt:lpstr>16歳以上記録入力</vt:lpstr>
      <vt:lpstr>提出</vt:lpstr>
      <vt:lpstr>【削除・変更不可】標準記録</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TRIATHLON JAPAN</dc:creator>
  <dc:description/>
  <cp:lastModifiedBy>宏樹 杉本</cp:lastModifiedBy>
  <cp:revision>0</cp:revision>
  <cp:lastPrinted>2020-11-10T11:45:26Z</cp:lastPrinted>
  <dcterms:created xsi:type="dcterms:W3CDTF">2007-03-29T21:44:05Z</dcterms:created>
  <dcterms:modified xsi:type="dcterms:W3CDTF">2026-08-28T02:16:44Z</dcterms:modified>
  <dc:language>en-US</dc:language>
</cp:coreProperties>
</file>